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118" documentId="13_ncr:1_{F6CB121F-512D-4AA6-A0C1-0FB36C537598}" xr6:coauthVersionLast="47" xr6:coauthVersionMax="47" xr10:uidLastSave="{EBE85F18-BCAE-4915-A5A5-7D3D61D5420B}"/>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6" l="1"/>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L36"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I35" i="6"/>
  <c r="I36"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B36"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B3" i="4"/>
  <c r="B4" i="4"/>
  <c r="B5" i="4"/>
  <c r="B6" i="4"/>
  <c r="B7" i="4"/>
  <c r="B8" i="4"/>
  <c r="B9" i="4"/>
  <c r="B10" i="4"/>
  <c r="B11" i="4"/>
  <c r="B2" i="6"/>
  <c r="B3" i="6"/>
  <c r="G2" i="6"/>
  <c r="G3" i="6"/>
  <c r="I2" i="6"/>
  <c r="I3" i="6"/>
  <c r="J2" i="6"/>
  <c r="J3" i="6"/>
  <c r="L2" i="6"/>
  <c r="L3"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<sst xmlns="http://schemas.openxmlformats.org/spreadsheetml/2006/main" count="180280" uniqueCount="39122">
  <si>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</si>
  <si>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</si>
  <si>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</si>
  <si>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</si>
  <si>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</si>
  <si>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</si>
  <si>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</si>
  <si>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</si>
  <si>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</si>
  <si>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</si>
  <si>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</si>
  <si>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</si>
  <si>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</si>
  <si>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</si>
  <si>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</si>
  <si>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</si>
  <si>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</si>
  <si>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</si>
  <si>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</si>
  <si>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</si>
  <si>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</si>
  <si>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</si>
  <si>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</si>
  <si>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</si>
  <si>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</si>
  <si>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</si>
  <si>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</si>
  <si>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</si>
  <si>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</si>
  <si>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</si>
  <si>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</si>
  <si>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</si>
  <si>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</si>
  <si>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</si>
  <si>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</si>
  <si>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</si>
  <si>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</si>
  <si>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</si>
  <si>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</si>
  <si>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</si>
  <si>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</si>
  <si>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</si>
  <si>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</si>
  <si>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</si>
  <si>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</si>
  <si>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</si>
  <si>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</si>
  <si>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</si>
  <si>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</si>
  <si>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</si>
  <si>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</si>
  <si>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</si>
  <si>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</si>
  <si>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</si>
  <si>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</si>
  <si>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</si>
  <si>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</si>
  <si>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</si>
  <si>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</si>
  <si>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</si>
  <si>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</si>
  <si>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</si>
  <si>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</si>
  <si>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</si>
  <si>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</si>
  <si>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</si>
  <si>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</si>
  <si>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</si>
  <si>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</si>
  <si>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</si>
  <si>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</si>
  <si>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</si>
  <si>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</si>
  <si>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</si>
  <si>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</si>
  <si>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</si>
  <si>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</si>
  <si>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</si>
  <si>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</si>
  <si>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</si>
  <si>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</si>
  <si>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</si>
  <si>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</si>
  <si>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</si>
  <si>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</si>
  <si>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</si>
  <si>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</si>
  <si>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</si>
  <si>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</si>
  <si>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</si>
  <si>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</si>
  <si>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</si>
  <si>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</si>
  <si>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</si>
  <si>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</si>
  <si>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</si>
  <si>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</si>
  <si>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</si>
  <si>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</si>
  <si>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</si>
  <si>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</si>
  <si>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</si>
  <si>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</si>
  <si>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</si>
  <si>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</si>
  <si>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</si>
  <si>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</si>
  <si>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</si>
  <si>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</si>
  <si>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</si>
  <si>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</si>
  <si>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</si>
  <si>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</si>
  <si>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</si>
  <si>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</si>
  <si>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</si>
  <si>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</si>
  <si>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</si>
  <si>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</si>
  <si>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</si>
  <si>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</si>
  <si>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</si>
  <si>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</si>
  <si>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</si>
  <si>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</si>
  <si>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</si>
  <si>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</si>
  <si>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</si>
  <si>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</si>
  <si>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</si>
  <si>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</si>
  <si>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</si>
  <si>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</si>
  <si>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</si>
  <si>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</si>
  <si>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</si>
  <si>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</si>
  <si>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</si>
  <si>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</si>
  <si>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</si>
  <si>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</si>
  <si>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</si>
  <si>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</si>
  <si>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</si>
  <si>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</si>
  <si>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</si>
  <si>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</si>
  <si>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</si>
  <si>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</si>
  <si>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</si>
  <si>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</si>
  <si>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</si>
  <si>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</si>
  <si>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</si>
  <si>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</si>
  <si>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</si>
  <si>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</si>
  <si>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</si>
  <si>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</si>
  <si>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</si>
  <si>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</si>
  <si>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</si>
  <si>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</si>
  <si>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</si>
  <si>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</si>
  <si>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</si>
  <si>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</si>
  <si>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</si>
  <si>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</si>
  <si>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</si>
  <si>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</si>
  <si>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</si>
  <si>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</si>
  <si>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</si>
  <si>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</si>
  <si>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</si>
  <si>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</si>
  <si>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</si>
  <si>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</si>
  <si>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</si>
  <si>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</si>
  <si>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</si>
  <si>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</si>
  <si>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</si>
  <si>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</si>
  <si>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</si>
  <si>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</si>
  <si>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</si>
  <si>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</si>
  <si>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</si>
  <si>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</si>
  <si>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</si>
  <si>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</si>
  <si>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</si>
  <si>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</si>
  <si>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</si>
  <si>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</si>
  <si>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</si>
  <si>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</si>
  <si>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</si>
  <si>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</si>
  <si>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</si>
  <si>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</si>
  <si>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</si>
  <si>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</si>
  <si>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</si>
  <si>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</si>
  <si>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</si>
  <si>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</si>
  <si>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</si>
  <si>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</si>
  <si>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</si>
  <si>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</si>
  <si>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</si>
  <si>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</si>
  <si>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</si>
  <si>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</si>
  <si>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</si>
  <si>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</si>
  <si>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</si>
  <si>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</si>
  <si>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</si>
  <si>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</si>
  <si>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</si>
  <si>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</si>
  <si>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</si>
  <si>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</si>
  <si>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</si>
  <si>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</si>
  <si>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</si>
  <si>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</si>
  <si>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</si>
  <si>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</si>
  <si>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</si>
  <si>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</si>
  <si>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</si>
  <si>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</si>
  <si>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</si>
  <si>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</si>
  <si>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</si>
  <si>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</si>
  <si>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</si>
  <si>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</si>
  <si>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</si>
  <si>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</si>
  <si>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</si>
  <si>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</si>
  <si>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</si>
  <si>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</si>
  <si>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</si>
  <si>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</si>
  <si>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</si>
  <si>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</si>
  <si>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</si>
  <si>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</si>
  <si>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</si>
  <si>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</si>
  <si>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</si>
  <si>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</si>
  <si>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</si>
  <si>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</si>
  <si>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</si>
  <si>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</si>
  <si>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</si>
  <si>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</si>
  <si>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</si>
  <si>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</si>
  <si>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</si>
  <si>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</si>
  <si>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</si>
  <si>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</si>
  <si>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</si>
  <si>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</si>
  <si>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</si>
  <si>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</si>
  <si>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</si>
  <si>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</si>
  <si>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</si>
  <si>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</si>
  <si>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</si>
  <si>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</si>
  <si>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</si>
  <si>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</si>
  <si>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</si>
  <si>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</si>
  <si>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</si>
  <si>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</si>
  <si>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</si>
  <si>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</si>
  <si>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</si>
  <si>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</si>
  <si>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</si>
  <si>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</si>
  <si>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</si>
  <si>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</si>
  <si>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</si>
  <si>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</si>
  <si>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</si>
  <si>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</si>
  <si>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</si>
  <si>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</si>
  <si>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</si>
  <si>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</si>
  <si>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</si>
  <si>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</si>
  <si>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</si>
  <si>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</si>
  <si>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</si>
  <si>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</si>
  <si>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</si>
  <si>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</si>
  <si>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</si>
  <si>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</si>
  <si>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</si>
  <si>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</si>
  <si>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</si>
  <si>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</si>
  <si>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</si>
  <si>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</si>
  <si>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</si>
  <si>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</si>
  <si>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</si>
  <si>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</si>
  <si>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</si>
  <si>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</si>
  <si>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</si>
  <si>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</si>
  <si>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</si>
  <si>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</si>
  <si>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</si>
  <si>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</si>
  <si>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</si>
  <si>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</si>
  <si>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</si>
  <si>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</si>
  <si>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</si>
  <si>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</si>
  <si>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</si>
  <si>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</si>
  <si>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</si>
  <si>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</si>
  <si>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</si>
  <si>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</si>
  <si>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</si>
  <si>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</si>
  <si>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</si>
  <si>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</si>
  <si>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</si>
  <si>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</si>
  <si>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</si>
  <si>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</si>
  <si>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</si>
  <si>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</si>
  <si>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</si>
  <si>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</si>
  <si>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</si>
  <si>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</si>
  <si>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</si>
  <si>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</si>
  <si>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</si>
  <si>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</si>
  <si>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</si>
  <si>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</si>
  <si>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</si>
  <si>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</si>
  <si>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</si>
  <si>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</si>
  <si>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</si>
  <si>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</si>
  <si>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</si>
  <si>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</si>
  <si>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</si>
  <si>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</si>
  <si>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</si>
  <si>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</si>
  <si>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</si>
  <si>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</si>
  <si>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</si>
  <si>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</si>
  <si>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</si>
  <si>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</si>
  <si>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</si>
  <si>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</si>
  <si>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</si>
  <si>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</si>
  <si>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</si>
  <si>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</si>
  <si>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</si>
  <si>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</si>
  <si>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</si>
  <si>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</si>
  <si>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</si>
  <si>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</si>
  <si>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</si>
  <si>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</si>
  <si>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</si>
  <si>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</si>
  <si>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</si>
  <si>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</si>
  <si>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</si>
  <si>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</si>
  <si>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</si>
  <si>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</si>
  <si>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</si>
  <si>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</si>
  <si>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</si>
  <si>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</si>
  <si>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</si>
  <si>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</si>
  <si>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</si>
  <si>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</si>
  <si>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</si>
  <si>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</si>
  <si>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</si>
  <si>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</si>
  <si>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</si>
  <si>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</si>
  <si>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</si>
  <si>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</si>
  <si>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</si>
  <si>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</si>
  <si>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</si>
  <si>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</si>
  <si>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</si>
  <si>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</si>
  <si>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</si>
  <si>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</si>
  <si>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</si>
  <si>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</si>
  <si>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</si>
  <si>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</si>
  <si>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</si>
  <si>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</si>
  <si>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</si>
  <si>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</si>
  <si>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</si>
  <si>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</si>
  <si>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</si>
  <si>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</si>
  <si>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</si>
  <si>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</si>
  <si>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</si>
  <si>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</si>
  <si>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</si>
  <si>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</si>
  <si>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</si>
  <si>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</si>
  <si>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</si>
  <si>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</si>
  <si>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</si>
  <si>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</si>
  <si>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</si>
  <si>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</si>
  <si>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</si>
  <si>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</si>
  <si>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</si>
  <si>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</si>
  <si>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</si>
  <si>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</si>
  <si>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</si>
  <si>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</si>
  <si>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</si>
  <si>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</si>
  <si>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</si>
  <si>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</si>
  <si>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</si>
  <si>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</si>
  <si>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</si>
  <si>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</si>
  <si>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</si>
  <si>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</si>
  <si>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</si>
  <si>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</si>
  <si>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</si>
  <si>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</si>
  <si>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</si>
  <si>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</si>
  <si>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</si>
  <si>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</si>
  <si>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</si>
  <si>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</si>
  <si>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</si>
  <si>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</si>
  <si>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</si>
  <si>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</si>
  <si>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</si>
  <si>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</si>
  <si>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</si>
  <si>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</si>
  <si>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</si>
  <si>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</si>
  <si>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</si>
  <si>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</si>
  <si>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</si>
  <si>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</si>
  <si>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</si>
  <si>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</si>
  <si>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</si>
  <si>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</si>
  <si>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</si>
  <si>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</si>
  <si>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</si>
  <si>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</si>
  <si>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</si>
  <si>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</si>
  <si>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</si>
  <si>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</si>
  <si>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</si>
  <si>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</si>
  <si>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</si>
  <si>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</si>
  <si>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</si>
  <si>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</si>
  <si>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</si>
  <si>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</si>
  <si>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</si>
  <si>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</si>
  <si>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</si>
  <si>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</si>
  <si>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</si>
  <si>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</si>
  <si>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</si>
  <si>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</si>
  <si>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</si>
  <si>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</si>
  <si>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</si>
  <si>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</si>
  <si>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</si>
  <si>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</si>
  <si>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</si>
  <si>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</si>
  <si>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</si>
  <si>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</si>
  <si>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</si>
  <si>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</si>
  <si>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</si>
  <si>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</si>
  <si>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</si>
  <si>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</si>
  <si>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</si>
  <si>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</si>
  <si>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</si>
  <si>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</si>
  <si>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</si>
  <si>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</si>
  <si>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</si>
  <si>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</si>
  <si>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</si>
  <si>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</si>
  <si>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</si>
  <si>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</si>
  <si>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</si>
  <si>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</si>
  <si>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</si>
  <si>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</si>
  <si>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</si>
  <si>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</si>
  <si>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</si>
  <si>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</si>
  <si>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</si>
  <si>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</si>
  <si>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</si>
  <si>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</si>
  <si>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</si>
  <si>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</si>
  <si>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</si>
  <si>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</si>
  <si>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</si>
  <si>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</si>
  <si>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</si>
  <si>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</si>
  <si>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</si>
  <si>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</si>
  <si>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</si>
  <si>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</si>
  <si>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</si>
  <si>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</si>
  <si>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</si>
  <si>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</si>
  <si>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</si>
  <si>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</si>
  <si>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</si>
  <si>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</si>
  <si>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</si>
  <si>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</si>
  <si>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</si>
  <si>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</si>
  <si>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</si>
  <si>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</si>
  <si>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</si>
  <si>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</si>
  <si>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</si>
  <si>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</si>
  <si>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</si>
  <si>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</si>
  <si>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</si>
  <si>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</si>
  <si>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</si>
  <si>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</si>
  <si>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</si>
  <si>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</si>
  <si>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</si>
  <si>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</si>
  <si>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</si>
  <si>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</si>
  <si>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</si>
  <si>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</si>
  <si>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</si>
  <si>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</si>
  <si>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</si>
  <si>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</si>
  <si>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</si>
  <si>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</si>
  <si>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</si>
  <si>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</si>
  <si>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</si>
  <si>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</si>
  <si>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</si>
  <si>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</si>
  <si>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</si>
  <si>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</si>
  <si>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</si>
  <si>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</si>
  <si>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</si>
  <si>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</si>
  <si>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</si>
  <si>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</si>
  <si>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</si>
  <si>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</si>
  <si>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</si>
  <si>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</si>
  <si>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</si>
  <si>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</si>
  <si>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</si>
  <si>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</si>
  <si>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</si>
  <si>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</si>
  <si>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</si>
  <si>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</si>
  <si>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</si>
  <si>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</si>
  <si>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</si>
  <si>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</si>
  <si>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</si>
  <si>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</si>
  <si>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</si>
  <si>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</si>
  <si>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</si>
  <si>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</si>
  <si>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</si>
  <si>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</si>
  <si>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</si>
  <si>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</si>
  <si>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</si>
  <si>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</si>
  <si>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</si>
  <si>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</si>
  <si>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</si>
  <si>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</si>
  <si>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</si>
  <si>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</si>
  <si>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</si>
  <si>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</si>
  <si>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</si>
  <si>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</si>
  <si>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</si>
  <si>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</si>
  <si>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</si>
  <si>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</si>
  <si>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</si>
  <si>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</si>
  <si>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</si>
  <si>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</si>
  <si>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</si>
  <si>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</si>
  <si>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</si>
  <si>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</si>
  <si>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</si>
  <si>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</si>
  <si>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</si>
  <si>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</si>
  <si>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</si>
  <si>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</si>
  <si>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</si>
  <si>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</si>
  <si>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</si>
  <si>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</si>
  <si>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</si>
  <si>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</si>
  <si>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</si>
  <si>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</si>
  <si>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</si>
  <si>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</si>
  <si>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</si>
  <si>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</si>
  <si>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</si>
  <si>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</si>
  <si>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</si>
  <si>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</si>
  <si>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</si>
  <si>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</si>
  <si>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</si>
  <si>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</si>
  <si>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</si>
  <si>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</si>
  <si>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</si>
  <si>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</si>
  <si>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</si>
  <si>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</si>
  <si>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</si>
  <si>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</si>
  <si>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</si>
  <si>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</si>
  <si>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</si>
  <si>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</si>
  <si>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</si>
  <si>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</si>
  <si>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</si>
  <si>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</si>
  <si>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</si>
  <si>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</si>
  <si>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</si>
  <si>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</si>
  <si>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</si>
  <si>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</si>
  <si>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</si>
  <si>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</si>
  <si>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</si>
  <si>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</si>
  <si>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</si>
  <si>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</si>
  <si>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</si>
  <si>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</si>
  <si>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</si>
  <si>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</si>
  <si>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</si>
  <si>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</si>
  <si>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</si>
  <si>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</si>
  <si>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</si>
  <si>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</si>
  <si>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</si>
  <si>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</si>
  <si>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</si>
  <si>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</si>
  <si>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</si>
  <si>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</si>
  <si>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</si>
  <si>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</si>
  <si>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</si>
  <si>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</si>
  <si>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</si>
  <si>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</si>
  <si>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</si>
  <si>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</si>
  <si>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</si>
  <si>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</si>
  <si>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</si>
  <si>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</si>
  <si>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</si>
  <si>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</si>
  <si>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</si>
  <si>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</si>
  <si>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</si>
  <si>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</si>
  <si>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</si>
  <si>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</si>
  <si>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</si>
  <si>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</si>
  <si>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</si>
  <si>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</si>
  <si>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</si>
  <si>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</si>
  <si>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</si>
  <si>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</si>
  <si>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</si>
  <si>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</si>
  <si>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</si>
  <si>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</si>
  <si>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</si>
  <si>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</si>
  <si>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</si>
  <si>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</si>
  <si>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</si>
  <si>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</si>
  <si>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</si>
  <si>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</si>
  <si>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</si>
  <si>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</si>
  <si>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</si>
  <si>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</si>
  <si>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</si>
  <si>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</si>
  <si>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</si>
  <si>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</si>
  <si>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</si>
  <si>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</si>
  <si>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</si>
  <si>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</si>
  <si>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</si>
  <si>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</si>
  <si>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</si>
  <si>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</si>
  <si>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</si>
  <si>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</si>
  <si>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</si>
  <si>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</si>
  <si>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</si>
  <si>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</si>
  <si>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</si>
  <si>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</si>
  <si>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</si>
  <si>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</si>
  <si>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</si>
  <si>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</si>
  <si>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</si>
  <si>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</si>
  <si>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</si>
  <si>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</si>
  <si>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</si>
  <si>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</si>
  <si>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</si>
  <si>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</si>
  <si>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</si>
  <si>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</si>
  <si>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</si>
  <si>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</si>
  <si>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</si>
  <si>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</si>
  <si>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</si>
  <si>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</si>
  <si>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</si>
  <si>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</si>
  <si>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</si>
  <si>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</si>
  <si>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</si>
  <si>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</si>
  <si>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</si>
  <si>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</si>
  <si>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</si>
  <si>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</si>
  <si>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</si>
  <si>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</si>
  <si>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</si>
  <si>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</si>
  <si>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</si>
  <si>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</si>
  <si>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</si>
  <si>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</si>
  <si>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</si>
  <si>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</si>
  <si>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</si>
  <si>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</si>
  <si>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</si>
  <si>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</si>
  <si>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</si>
  <si>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</si>
  <si>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</si>
  <si>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</si>
  <si>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</si>
  <si>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</si>
  <si>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</si>
  <si>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</si>
  <si>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</si>
  <si>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</si>
  <si>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</si>
  <si>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</si>
  <si>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</si>
  <si>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</si>
  <si>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</si>
  <si>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</si>
  <si>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</si>
  <si>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</si>
  <si>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</si>
  <si>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</si>
  <si>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</si>
  <si>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</si>
  <si>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</si>
  <si>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</si>
  <si>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</si>
  <si>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</si>
  <si>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</si>
  <si>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</si>
  <si>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</si>
  <si>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</si>
  <si>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</si>
  <si>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</si>
  <si>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</si>
  <si>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</si>
  <si>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</si>
  <si>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</si>
  <si>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</si>
  <si>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</si>
  <si>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</si>
  <si>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</si>
  <si>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</si>
  <si>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</si>
  <si>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</si>
  <si>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</si>
  <si>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</si>
  <si>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</si>
  <si>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</si>
  <si>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</si>
  <si>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</si>
  <si>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</si>
  <si>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</si>
  <si>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</si>
  <si>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</si>
  <si>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</si>
  <si>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</si>
  <si>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</si>
  <si>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</si>
  <si>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</si>
  <si>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</si>
  <si>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</si>
  <si>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</si>
  <si>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</si>
  <si>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</si>
  <si>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</si>
  <si>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</si>
  <si>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</si>
  <si>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</si>
  <si>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</si>
  <si>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</si>
  <si>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</si>
  <si>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</si>
  <si>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</si>
  <si>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</si>
  <si>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</si>
  <si>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</si>
  <si>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</si>
  <si>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</si>
  <si>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</si>
  <si>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</si>
  <si>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</si>
  <si>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</si>
  <si>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</si>
  <si>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</si>
  <si>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</si>
  <si>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</si>
  <si>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</si>
  <si>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</si>
  <si>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</si>
  <si>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</si>
  <si>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</si>
  <si>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</si>
  <si>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</si>
  <si>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</si>
  <si>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</si>
  <si>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</si>
  <si>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</si>
  <si>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</si>
  <si>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</si>
  <si>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</si>
  <si>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</si>
  <si>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</si>
  <si>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</si>
  <si>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</si>
  <si>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</si>
  <si>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</si>
  <si>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</si>
  <si>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</si>
  <si>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</si>
  <si>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</si>
  <si>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</si>
  <si>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</si>
  <si>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</si>
  <si>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</si>
  <si>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</si>
  <si>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</si>
  <si>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</si>
  <si>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</si>
  <si>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</si>
  <si>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</si>
  <si>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</si>
  <si>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</si>
  <si>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</si>
  <si>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</si>
  <si>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</si>
  <si>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</si>
  <si>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</si>
  <si>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</si>
  <si>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</si>
  <si>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</si>
  <si>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</si>
  <si>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</si>
  <si>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</si>
  <si>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</si>
  <si>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</si>
  <si>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</si>
  <si>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</si>
  <si>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</si>
  <si>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</si>
  <si>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</si>
  <si>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</si>
  <si>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</si>
  <si>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</si>
  <si>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</si>
  <si>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</si>
  <si>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</si>
  <si>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</si>
  <si>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</si>
  <si>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</si>
  <si>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</si>
  <si>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</si>
  <si>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</si>
  <si>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</si>
  <si>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</si>
  <si>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</si>
  <si>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</si>
  <si>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</si>
  <si>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</si>
  <si>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</si>
  <si>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</si>
  <si>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</si>
  <si>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</si>
  <si>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</si>
  <si>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</si>
  <si>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</si>
  <si>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</si>
  <si>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</si>
  <si>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</si>
  <si>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</si>
  <si>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</si>
  <si>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</si>
  <si>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</si>
  <si>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</si>
  <si>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</si>
  <si>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</si>
  <si>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</si>
  <si>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</si>
  <si>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</si>
  <si>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</si>
  <si>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</si>
  <si>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</si>
  <si>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</si>
  <si>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</si>
  <si>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</si>
  <si>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</si>
  <si>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</si>
  <si>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</si>
  <si>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</si>
  <si>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</si>
  <si>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</si>
  <si>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</si>
  <si>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</si>
  <si>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</si>
  <si>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</si>
  <si>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</si>
  <si>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</si>
  <si>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</si>
  <si>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</si>
  <si>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</si>
  <si>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</si>
  <si>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</si>
  <si>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</si>
  <si>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</si>
  <si>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</si>
  <si>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</si>
  <si>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</si>
  <si>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</si>
  <si>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</si>
  <si>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</si>
  <si>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</si>
  <si>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</si>
  <si>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</si>
  <si>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</si>
  <si>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</si>
  <si>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</si>
  <si>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</si>
  <si>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</si>
  <si>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</si>
  <si>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</si>
  <si>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</si>
  <si>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</si>
  <si>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</si>
  <si>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</si>
  <si>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</si>
  <si>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</si>
  <si>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</si>
  <si>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</si>
  <si>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</si>
  <si>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</si>
  <si>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</si>
  <si>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</si>
  <si>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</si>
  <si>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</si>
  <si>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</si>
  <si>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</si>
  <si>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</si>
  <si>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</si>
  <si>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</si>
  <si>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</si>
  <si>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</si>
  <si>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</si>
  <si>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</si>
  <si>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</si>
  <si>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</si>
  <si>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</si>
  <si>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</si>
  <si>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</si>
  <si>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</si>
  <si>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</si>
  <si>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</si>
  <si>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</si>
  <si>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</si>
  <si>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</si>
  <si>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</si>
  <si>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</si>
  <si>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</si>
  <si>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</si>
  <si>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</si>
  <si>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</si>
  <si>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</si>
  <si>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</si>
  <si>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</si>
  <si>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</si>
  <si>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</si>
  <si>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</si>
  <si>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</si>
  <si>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</si>
  <si>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</si>
  <si>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</si>
  <si>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</si>
  <si>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</si>
  <si>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</si>
  <si>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</si>
  <si>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</si>
  <si>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</si>
  <si>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</si>
  <si>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</si>
  <si>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</si>
  <si>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</si>
  <si>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</si>
  <si>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</si>
  <si>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</si>
  <si>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</si>
  <si>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</si>
  <si>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</si>
  <si>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</si>
  <si>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</si>
  <si>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</si>
  <si>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</si>
  <si>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</si>
  <si>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</si>
  <si>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</si>
  <si>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</si>
  <si>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</si>
  <si>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</si>
  <si>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</si>
  <si>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</si>
  <si>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</si>
  <si>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</si>
  <si>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</si>
  <si>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</si>
  <si>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</si>
  <si>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</si>
  <si>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</si>
  <si>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</si>
  <si>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</si>
  <si>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</si>
  <si>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</si>
  <si>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</si>
  <si>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</si>
  <si>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</si>
  <si>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</si>
  <si>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</si>
  <si>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</si>
  <si>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</si>
  <si>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</si>
  <si>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</si>
  <si>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</si>
  <si>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</si>
  <si>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</si>
  <si>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</si>
  <si>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</si>
  <si>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</si>
  <si>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</si>
  <si>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</si>
  <si>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</si>
  <si>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</si>
  <si>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</si>
  <si>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</si>
  <si>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</si>
  <si>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</si>
  <si>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</si>
  <si>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</si>
  <si>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</si>
  <si>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</si>
  <si>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</si>
  <si>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</si>
  <si>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</si>
  <si>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</si>
  <si>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</si>
  <si>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</si>
  <si>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</si>
  <si>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</si>
  <si>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</si>
  <si>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</si>
  <si>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</si>
  <si>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</si>
  <si>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</si>
  <si>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</si>
  <si>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</si>
  <si>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</si>
  <si>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</si>
  <si>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</si>
  <si>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</si>
  <si>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</si>
  <si>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</si>
  <si>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</si>
  <si>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</si>
  <si>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</si>
  <si>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</si>
  <si>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</si>
  <si>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</si>
  <si>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</si>
  <si>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</si>
  <si>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</si>
  <si>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</si>
  <si>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</si>
  <si>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</si>
  <si>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</si>
  <si>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</si>
  <si>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</si>
  <si>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</si>
  <si>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</si>
  <si>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</si>
  <si>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</si>
  <si>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</si>
  <si>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</si>
  <si>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</si>
  <si>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</si>
  <si>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</si>
  <si>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</si>
  <si>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</si>
  <si>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</si>
  <si>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</si>
  <si>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</si>
  <si>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</si>
  <si>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</si>
  <si>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</si>
  <si>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</si>
  <si>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</si>
  <si>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</si>
  <si>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</si>
  <si>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</si>
  <si>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</si>
  <si>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</si>
  <si>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</si>
  <si>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</si>
  <si>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</si>
  <si>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</si>
  <si>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</si>
  <si>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</si>
  <si>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</si>
  <si>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</si>
  <si>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</si>
  <si>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</si>
  <si>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</si>
  <si>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</si>
  <si>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</si>
  <si>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</si>
  <si>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</si>
  <si>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</si>
  <si>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</si>
  <si>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</si>
  <si>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</si>
  <si>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</si>
  <si>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</si>
  <si>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</si>
  <si>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</si>
  <si>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</si>
  <si>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</si>
  <si>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</si>
  <si>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</si>
  <si>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</si>
  <si>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</si>
  <si>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</si>
  <si>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</si>
  <si>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</si>
  <si>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</si>
  <si>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</si>
  <si>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</si>
  <si>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</si>
  <si>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</si>
  <si>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</si>
  <si>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</si>
  <si>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</si>
  <si>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</si>
  <si>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</si>
  <si>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</si>
  <si>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</si>
  <si>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</si>
  <si>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</si>
  <si>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</si>
  <si>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</si>
  <si>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</si>
  <si>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</si>
  <si>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</si>
  <si>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</si>
  <si>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</si>
  <si>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</si>
  <si>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</si>
  <si>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</si>
  <si>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</si>
  <si>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</si>
  <si>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</si>
  <si>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</si>
  <si>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</si>
  <si>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</si>
  <si>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</si>
  <si>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</si>
  <si>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</si>
  <si>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</si>
  <si>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</si>
  <si>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</si>
  <si>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</si>
  <si>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</si>
  <si>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</si>
  <si>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</si>
  <si>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</si>
  <si>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</si>
  <si>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</si>
  <si>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</si>
  <si>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</si>
  <si>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</si>
  <si>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</si>
  <si>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</si>
  <si>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</si>
  <si>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</si>
  <si>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</si>
  <si>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</si>
  <si>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</si>
  <si>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</si>
  <si>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</si>
  <si>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</si>
  <si>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</si>
  <si>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</si>
  <si>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</si>
  <si>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</si>
  <si>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</si>
  <si>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</si>
  <si>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</si>
  <si>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</si>
  <si>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</si>
  <si>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</si>
  <si>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</si>
  <si>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</si>
  <si>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</si>
  <si>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</si>
  <si>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</si>
  <si>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</si>
  <si>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</si>
  <si>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</si>
  <si>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</si>
  <si>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</si>
  <si>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</si>
  <si>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</si>
  <si>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</si>
  <si>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</si>
  <si>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</si>
  <si>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</si>
  <si>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</si>
  <si>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</si>
  <si>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</si>
  <si>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</si>
  <si>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</si>
  <si>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</si>
  <si>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</si>
  <si>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</si>
  <si>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</si>
  <si>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</si>
  <si>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</si>
  <si>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</si>
  <si>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</si>
  <si>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</si>
  <si>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</si>
  <si>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</si>
  <si>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</si>
  <si>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</si>
  <si>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</si>
  <si>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</si>
  <si>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</si>
  <si>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</si>
  <si>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</si>
  <si>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</si>
  <si>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</si>
  <si>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</si>
  <si>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</si>
  <si>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</si>
  <si>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</si>
  <si>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</si>
  <si>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</si>
  <si>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</si>
  <si>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</si>
  <si>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</si>
  <si>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</si>
  <si>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</si>
  <si>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</si>
  <si>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</si>
  <si>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</si>
  <si>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</si>
  <si>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</si>
  <si>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</si>
  <si>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</si>
  <si>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</si>
  <si>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</si>
  <si>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</si>
  <si>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</si>
  <si>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</si>
  <si>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</si>
  <si>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</si>
  <si>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</si>
  <si>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</si>
  <si>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</si>
  <si>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</si>
  <si>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</si>
  <si>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</si>
  <si>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</si>
  <si>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</si>
  <si>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</si>
  <si>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</si>
  <si>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</si>
  <si>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</si>
  <si>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</si>
  <si>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</si>
  <si>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</si>
  <si>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</si>
  <si>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</si>
  <si>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</si>
  <si>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</si>
  <si>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</si>
  <si>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</si>
  <si>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</si>
  <si>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</si>
  <si>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</si>
  <si>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</si>
  <si>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</si>
  <si>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</si>
  <si>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</si>
  <si>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</si>
  <si>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</si>
  <si>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</si>
  <si>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</si>
  <si>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</si>
  <si>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</si>
  <si>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</si>
  <si>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</si>
  <si>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</si>
  <si>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</si>
  <si>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</si>
  <si>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</si>
  <si>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</si>
  <si>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</si>
  <si>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</si>
  <si>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</si>
  <si>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</si>
  <si>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</si>
  <si>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</si>
  <si>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</si>
  <si>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</si>
  <si>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</si>
  <si>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</si>
  <si>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</si>
  <si>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</si>
  <si>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</si>
  <si>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</si>
  <si>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</si>
  <si>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</si>
  <si>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</si>
  <si>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</si>
  <si>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</si>
  <si>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</si>
  <si>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</si>
  <si>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</si>
  <si>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</si>
  <si>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</si>
  <si>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</si>
  <si>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</si>
  <si>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</si>
  <si>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</si>
  <si>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</si>
  <si>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</si>
  <si>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</si>
  <si>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</si>
  <si>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</si>
  <si>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</si>
  <si>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</si>
  <si>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</si>
  <si>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</si>
  <si>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</si>
  <si>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</si>
  <si>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</si>
  <si>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</si>
  <si>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</si>
  <si>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</si>
  <si>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</si>
  <si>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</si>
  <si>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</si>
  <si>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</si>
  <si>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</si>
  <si>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</si>
  <si>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</si>
  <si>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</si>
  <si>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</si>
  <si>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</si>
  <si>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</si>
  <si>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</si>
  <si>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</si>
  <si>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</si>
  <si>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</si>
  <si>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</si>
  <si>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</si>
  <si>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</si>
  <si>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</si>
  <si>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</si>
  <si>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</si>
  <si>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</si>
  <si>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</si>
  <si>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</si>
  <si>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</si>
  <si>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</si>
  <si>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</si>
  <si>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</si>
  <si>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</si>
  <si>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</si>
  <si>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</si>
  <si>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</si>
  <si>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</si>
  <si>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</si>
  <si>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</si>
  <si>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</si>
  <si>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</si>
  <si>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</si>
  <si>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</si>
  <si>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</si>
  <si>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</si>
  <si>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</si>
  <si>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</si>
  <si>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</si>
  <si>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</si>
  <si>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</si>
  <si>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</si>
  <si>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</si>
  <si>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</si>
  <si>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</si>
  <si>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</si>
  <si>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</si>
  <si>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</si>
  <si>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</si>
  <si>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</si>
  <si>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</si>
  <si>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</si>
  <si>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</si>
  <si>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</si>
  <si>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</si>
  <si>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</si>
  <si>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</si>
  <si>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</si>
  <si>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</si>
  <si>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</si>
  <si>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</si>
  <si>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</si>
  <si>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</si>
  <si>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</si>
  <si>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</si>
  <si>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</si>
  <si>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</si>
  <si>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</si>
  <si>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</si>
  <si>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</si>
  <si>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</si>
  <si>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</si>
  <si>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</si>
  <si>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</si>
  <si>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</si>
  <si>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</si>
  <si>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</si>
  <si>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</si>
  <si>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</si>
  <si>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</si>
  <si>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</si>
  <si>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</si>
  <si>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</si>
  <si>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</si>
  <si>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</si>
  <si>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</si>
  <si>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</si>
  <si>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</si>
  <si>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</si>
  <si>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</si>
  <si>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</si>
  <si>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</si>
  <si>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</si>
  <si>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</si>
  <si>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</si>
  <si>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</si>
  <si>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</si>
  <si>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</si>
  <si>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</si>
  <si>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</si>
  <si>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</si>
  <si>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</si>
  <si>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</si>
  <si>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</si>
  <si>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</si>
  <si>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</si>
  <si>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</si>
  <si>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</si>
  <si>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</si>
  <si>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</si>
  <si>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</si>
  <si>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</si>
  <si>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</si>
  <si>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</si>
  <si>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</si>
  <si>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</si>
  <si>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</si>
  <si>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</si>
  <si>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</si>
  <si>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</si>
  <si>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</si>
  <si>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</si>
  <si>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</si>
  <si>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</si>
  <si>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</si>
  <si>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</si>
  <si>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</si>
  <si>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</si>
  <si>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</si>
  <si>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</si>
  <si>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</si>
  <si>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</si>
  <si>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</si>
  <si>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</si>
  <si>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</si>
  <si>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</si>
  <si>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</si>
  <si>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</si>
  <si>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</si>
  <si>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</si>
  <si>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</si>
  <si>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</si>
  <si>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</si>
  <si>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</si>
  <si>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</si>
  <si>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</si>
  <si>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</si>
  <si>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</si>
  <si>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</si>
  <si>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</si>
  <si>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</si>
  <si>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</si>
  <si>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</si>
  <si>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</si>
  <si>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</si>
  <si>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</si>
  <si>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</si>
  <si>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</si>
  <si>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</si>
  <si>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</si>
  <si>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</si>
  <si>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</si>
  <si>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</si>
  <si>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</si>
  <si>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</si>
  <si>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</si>
  <si>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</si>
  <si>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</si>
  <si>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</si>
  <si>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</si>
  <si>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</si>
  <si>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</si>
  <si>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</si>
  <si>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</si>
  <si>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</si>
  <si>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</si>
  <si>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</si>
  <si>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</si>
  <si>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</si>
  <si>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</si>
  <si>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</si>
  <si>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</si>
  <si>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</si>
  <si>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</si>
  <si>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</si>
  <si>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</si>
  <si>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</si>
  <si>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</si>
  <si>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</si>
  <si>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</si>
  <si>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</si>
  <si>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</si>
  <si>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</si>
  <si>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</si>
  <si>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</si>
  <si>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</si>
  <si>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</si>
  <si>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</si>
  <si>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</si>
  <si>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</si>
  <si>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</si>
  <si>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</si>
  <si>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</si>
  <si>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</si>
  <si>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</si>
  <si>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</si>
  <si>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</si>
  <si>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</si>
  <si>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</si>
  <si>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</si>
  <si>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</si>
  <si>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</si>
  <si>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</si>
  <si>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</si>
  <si>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</si>
  <si>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</si>
  <si>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</si>
  <si>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</si>
  <si>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</si>
  <si>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</si>
  <si>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</si>
  <si>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</si>
  <si>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</si>
  <si>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</si>
  <si>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</si>
  <si>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</si>
  <si>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</si>
  <si>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</si>
  <si>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</si>
  <si>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</si>
  <si>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</si>
  <si>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</si>
  <si>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</si>
  <si>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</si>
  <si>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</si>
  <si>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</si>
  <si>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</si>
  <si>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</si>
  <si>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</si>
  <si>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</si>
  <si>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</si>
  <si>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</si>
  <si>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</si>
  <si>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</si>
  <si>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</si>
  <si>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</si>
  <si>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</si>
  <si>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</si>
  <si>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</si>
  <si>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</si>
  <si>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</si>
  <si>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</si>
  <si>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</si>
  <si>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</si>
  <si>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</si>
  <si>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</si>
  <si>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</si>
  <si>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</si>
  <si>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</si>
  <si>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</si>
  <si>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</si>
  <si>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</si>
  <si>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</si>
  <si>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</si>
  <si>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</si>
  <si>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</si>
  <si>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</si>
  <si>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</si>
  <si>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</si>
  <si>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</si>
  <si>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</si>
  <si>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</si>
  <si>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</si>
  <si>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</si>
  <si>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</si>
  <si>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</si>
  <si>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</si>
  <si>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</si>
  <si>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</si>
  <si>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</si>
  <si>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</si>
  <si>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</si>
  <si>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</si>
  <si>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</si>
  <si>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</si>
  <si>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</si>
  <si>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</si>
  <si>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</si>
  <si>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</si>
  <si>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</si>
  <si>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</si>
  <si>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</si>
  <si>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</si>
  <si>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</si>
  <si>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</si>
  <si>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</si>
  <si>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</si>
  <si>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</si>
  <si>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</si>
  <si>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</si>
  <si>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</si>
  <si>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</si>
  <si>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</si>
  <si>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</si>
  <si>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</si>
  <si>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</si>
  <si>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</si>
  <si>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</si>
  <si>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</si>
  <si>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</si>
  <si>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</si>
  <si>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</si>
  <si>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</si>
  <si>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</si>
  <si>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</si>
  <si>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</si>
  <si>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</si>
  <si>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</si>
  <si>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</si>
  <si>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</si>
  <si>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</si>
  <si>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</si>
  <si>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</si>
  <si>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</si>
  <si>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</si>
  <si>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</si>
  <si>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</si>
  <si>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</si>
  <si>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</si>
  <si>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</si>
  <si>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</si>
  <si>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</si>
  <si>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</si>
  <si>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</si>
  <si>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</si>
  <si>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</si>
  <si>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</si>
  <si>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</si>
  <si>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</si>
  <si>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</si>
  <si>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</si>
  <si>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</si>
  <si>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</si>
  <si>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</si>
  <si>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</si>
  <si>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</si>
  <si>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</si>
  <si>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</si>
  <si>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</si>
  <si>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</si>
  <si>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</si>
  <si>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</si>
  <si>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</si>
  <si>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</si>
  <si>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</si>
  <si>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</si>
  <si>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</si>
  <si>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</si>
  <si>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</si>
  <si>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</si>
  <si>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</si>
  <si>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</si>
  <si>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</si>
  <si>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</si>
  <si>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</si>
  <si>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</si>
  <si>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</si>
  <si>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</si>
  <si>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</si>
  <si>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</si>
  <si>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</si>
  <si>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</si>
  <si>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</si>
  <si>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</si>
  <si>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</si>
  <si>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</si>
  <si>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</si>
  <si>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</si>
  <si>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</si>
  <si>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</si>
  <si>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</si>
  <si>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</si>
  <si>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</si>
  <si>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</si>
  <si>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</si>
  <si>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</si>
  <si>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</si>
  <si>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</si>
  <si>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</si>
  <si>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</si>
  <si>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</si>
  <si>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</si>
  <si>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</si>
  <si>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</si>
  <si>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</si>
  <si>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</si>
  <si>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</si>
  <si>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</si>
  <si>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</si>
  <si>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</si>
  <si>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</si>
  <si>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</si>
  <si>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</si>
  <si>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</si>
  <si>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</si>
  <si>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</si>
  <si>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</si>
  <si>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</si>
  <si>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</si>
  <si>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</si>
  <si>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</si>
  <si>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</si>
  <si>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</si>
  <si>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</si>
  <si>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</si>
  <si>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</si>
  <si>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</si>
  <si>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</si>
  <si>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</si>
  <si>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</si>
  <si>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</si>
  <si>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</si>
  <si>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</si>
  <si>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</si>
  <si>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</si>
  <si>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</si>
  <si>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</si>
  <si>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</si>
  <si>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</si>
  <si>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</si>
  <si>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</si>
  <si>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</si>
  <si>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</si>
  <si>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</si>
  <si>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</si>
  <si>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</si>
  <si>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</si>
  <si>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</si>
  <si>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</si>
  <si>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</si>
  <si>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</si>
  <si>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</si>
  <si>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</si>
  <si>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</si>
  <si>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</si>
  <si>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</si>
  <si>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</si>
  <si>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</si>
  <si>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</si>
  <si>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</si>
  <si>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</si>
  <si>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</si>
  <si>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</si>
  <si>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</si>
  <si>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</si>
  <si>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</si>
  <si>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</si>
  <si>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</si>
  <si>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</si>
  <si>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</si>
  <si>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</si>
  <si>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</si>
  <si>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</si>
  <si>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</si>
  <si>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</si>
  <si>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</si>
  <si>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</si>
  <si>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</si>
  <si>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</si>
  <si>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</si>
  <si>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</si>
  <si>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</si>
  <si>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</si>
  <si>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</si>
  <si>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</si>
  <si>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</si>
  <si>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</si>
  <si>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</si>
  <si>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</si>
  <si>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</si>
  <si>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</si>
  <si>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</si>
  <si>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</si>
  <si>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</si>
  <si>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</si>
  <si>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</si>
  <si>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</si>
  <si>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</si>
  <si>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</si>
  <si>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</si>
  <si>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</si>
  <si>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</si>
  <si>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</si>
  <si>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</si>
  <si>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</si>
  <si>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</si>
  <si>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</si>
  <si>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</si>
  <si>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</si>
  <si>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</si>
  <si>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</si>
  <si>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</si>
  <si>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</si>
  <si>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</si>
  <si>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</si>
  <si>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</si>
  <si>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</si>
  <si>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</si>
  <si>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</si>
  <si>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</si>
  <si>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</si>
  <si>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</si>
  <si>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</si>
  <si>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</si>
  <si>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</si>
  <si>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</si>
  <si>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</si>
  <si>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</si>
  <si>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</si>
  <si>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</si>
  <si>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</si>
  <si>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</si>
  <si>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</si>
  <si>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</si>
  <si>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</si>
  <si>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</si>
  <si>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</si>
  <si>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</si>
  <si>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</si>
  <si>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</si>
  <si>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</si>
  <si>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</si>
  <si>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</si>
  <si>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</si>
  <si>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</si>
  <si>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</si>
  <si>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</si>
  <si>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</si>
  <si>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</si>
  <si>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</si>
  <si>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</si>
  <si>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</si>
  <si>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</si>
  <si>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</si>
  <si>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</si>
  <si>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</si>
  <si>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</si>
  <si>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</si>
  <si>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</si>
  <si>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</si>
  <si>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</si>
  <si>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</si>
  <si>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</si>
  <si>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</si>
  <si>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</si>
  <si>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</si>
  <si>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</si>
  <si>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</si>
  <si>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</si>
  <si>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</si>
  <si>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</si>
  <si>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</si>
  <si>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</si>
  <si>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</si>
  <si>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</si>
  <si>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</si>
  <si>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</si>
  <si>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</si>
  <si>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</si>
  <si>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</si>
  <si>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</si>
  <si>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</si>
  <si>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</si>
  <si>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</si>
  <si>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</si>
  <si>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</si>
  <si>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</si>
  <si>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</si>
  <si>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</si>
  <si>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</si>
  <si>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</si>
  <si>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</si>
  <si>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</si>
  <si>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</si>
  <si>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</si>
  <si>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</si>
  <si>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</si>
  <si>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</si>
  <si>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</si>
  <si>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</si>
  <si>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</si>
  <si>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</si>
  <si>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</si>
  <si>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</si>
  <si>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</si>
  <si>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</si>
  <si>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</si>
  <si>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</si>
  <si>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</si>
  <si>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</si>
  <si>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</si>
  <si>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</si>
  <si>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</si>
  <si>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</si>
  <si>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</si>
  <si>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</si>
  <si>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</si>
  <si>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</si>
  <si>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</si>
  <si>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</si>
  <si>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</si>
  <si>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</si>
  <si>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</si>
  <si>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</si>
  <si>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</si>
  <si>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</si>
  <si>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</si>
  <si>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</si>
  <si>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</si>
  <si>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</si>
  <si>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</si>
  <si>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</si>
  <si>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</si>
  <si>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</si>
  <si>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</si>
  <si>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</si>
  <si>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</si>
  <si>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</si>
  <si>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</si>
  <si>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</si>
  <si>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</si>
  <si>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</si>
  <si>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</si>
  <si>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</si>
  <si>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</si>
  <si>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</si>
  <si>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</si>
  <si>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</si>
  <si>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</si>
  <si>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</si>
  <si>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</si>
  <si>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</si>
  <si>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</si>
  <si>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</si>
  <si>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</si>
  <si>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</si>
  <si>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</si>
  <si>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</si>
  <si>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</si>
  <si>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</si>
  <si>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</si>
  <si>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</si>
  <si>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</si>
  <si>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</si>
  <si>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</si>
  <si>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</si>
  <si>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</si>
  <si>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</si>
  <si>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</si>
  <si>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</si>
  <si>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</si>
  <si>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</si>
  <si>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</si>
  <si>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</si>
  <si>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</si>
  <si>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</si>
  <si>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</si>
  <si>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</si>
  <si>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</si>
  <si>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</si>
  <si>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</si>
  <si>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</si>
  <si>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</si>
  <si>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</si>
  <si>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</si>
  <si>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</si>
  <si>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</si>
  <si>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</si>
  <si>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</si>
  <si>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</si>
  <si>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</si>
  <si>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</si>
  <si>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</si>
  <si>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</si>
  <si>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</si>
  <si>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</si>
  <si>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</si>
  <si>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</si>
  <si>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</si>
  <si>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</si>
  <si>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</si>
  <si>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</si>
  <si>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</si>
  <si>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</si>
  <si>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</si>
  <si>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</si>
  <si>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</si>
  <si>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</si>
  <si>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</si>
  <si>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</si>
  <si>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</si>
  <si>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</si>
  <si>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</si>
  <si>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</si>
  <si>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</si>
  <si>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</si>
  <si>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</si>
  <si>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</si>
  <si>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</si>
  <si>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</si>
  <si>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</si>
  <si>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</si>
  <si>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</si>
  <si>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</si>
  <si>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</si>
  <si>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</si>
  <si>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</si>
  <si>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</si>
  <si>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</si>
  <si>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</si>
  <si>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</si>
  <si>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</si>
  <si>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</si>
  <si>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</si>
  <si>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</si>
  <si>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</si>
  <si>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</si>
  <si>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</si>
  <si>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</si>
  <si>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</si>
  <si>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</si>
  <si>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</si>
  <si>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</si>
  <si>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</si>
  <si>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</si>
  <si>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</si>
  <si>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</si>
  <si>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</si>
  <si>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</si>
  <si>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</si>
  <si>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</si>
  <si>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</si>
  <si>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</si>
  <si>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</si>
  <si>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</si>
  <si>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</si>
  <si>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</si>
  <si>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</si>
  <si>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</si>
  <si>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</si>
  <si>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</si>
  <si>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</si>
  <si>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</si>
  <si>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</si>
  <si>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</si>
  <si>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</si>
  <si>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</si>
  <si>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</si>
  <si>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</si>
  <si>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</si>
  <si>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</si>
  <si>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</si>
  <si>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</si>
  <si>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</si>
  <si>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</si>
  <si>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</si>
  <si>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</si>
  <si>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</si>
  <si>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</si>
  <si>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</si>
  <si>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</si>
  <si>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</si>
  <si>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</si>
  <si>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</si>
  <si>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</si>
  <si>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</si>
  <si>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</si>
  <si>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</si>
  <si>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</si>
  <si>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</si>
  <si>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</si>
  <si>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</si>
  <si>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</si>
  <si>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</si>
  <si>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</si>
  <si>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</si>
  <si>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</si>
  <si>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</si>
  <si>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</si>
  <si>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</si>
  <si>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</si>
  <si>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</si>
  <si>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</si>
  <si>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</si>
  <si>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</si>
  <si>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</si>
  <si>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</si>
  <si>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</si>
  <si>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</si>
  <si>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</si>
  <si>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</si>
  <si>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</si>
  <si>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</si>
  <si>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</si>
  <si>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</si>
  <si>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</si>
  <si>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</si>
  <si>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</si>
  <si>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</si>
  <si>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</si>
  <si>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</si>
  <si>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</si>
  <si>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</si>
  <si>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</si>
  <si>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</si>
  <si>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</si>
  <si>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</si>
  <si>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</si>
  <si>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</si>
  <si>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</si>
  <si>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</si>
  <si>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</si>
  <si>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</si>
  <si>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</si>
  <si>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</si>
  <si>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</si>
  <si>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</si>
  <si>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</si>
  <si>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</si>
  <si>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</si>
  <si>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</si>
  <si>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</si>
  <si>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</si>
  <si>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</si>
  <si>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</si>
  <si>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</si>
  <si>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</si>
  <si>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</si>
  <si>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</si>
  <si>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</si>
  <si>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</si>
  <si>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</si>
  <si>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</si>
  <si>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</si>
  <si>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</si>
  <si>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</si>
  <si>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</si>
  <si>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</si>
  <si>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</si>
  <si>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</si>
  <si>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</si>
  <si>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</si>
  <si>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</si>
  <si>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</si>
  <si>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</si>
  <si>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</si>
  <si>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</si>
  <si>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</si>
  <si>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</si>
  <si>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</si>
  <si>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</si>
  <si>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</si>
  <si>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</si>
  <si>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</si>
  <si>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</si>
  <si>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</si>
  <si>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</si>
  <si>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</si>
  <si>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</si>
  <si>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</si>
  <si>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</si>
  <si>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</si>
  <si>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</si>
  <si>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</si>
  <si>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</si>
  <si>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</si>
  <si>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</si>
  <si>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</si>
  <si>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</si>
  <si>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</si>
  <si>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</si>
  <si>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</si>
  <si>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</si>
  <si>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</si>
  <si>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</si>
  <si>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</si>
  <si>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</si>
  <si>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</si>
  <si>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</si>
  <si>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</si>
  <si>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</si>
  <si>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</si>
  <si>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</si>
  <si>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</si>
  <si>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</si>
  <si>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</si>
  <si>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</si>
  <si>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</si>
  <si>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</si>
  <si>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</si>
  <si>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</si>
  <si>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</si>
  <si>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</si>
  <si>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</si>
  <si>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</si>
  <si>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</si>
  <si>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</si>
  <si>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</si>
  <si>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</si>
  <si>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</si>
  <si>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</si>
  <si>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</si>
  <si>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</si>
  <si>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</si>
  <si>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</si>
  <si>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</si>
  <si>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</si>
  <si>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</si>
  <si>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</si>
  <si>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</si>
  <si>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</si>
  <si>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</si>
  <si>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</si>
  <si>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</si>
  <si>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</si>
  <si>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</si>
  <si>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</si>
  <si>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</si>
  <si>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</si>
  <si>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</si>
  <si>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</si>
  <si>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</si>
  <si>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</si>
  <si>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</si>
  <si>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</si>
  <si>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</si>
  <si>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</si>
  <si>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</si>
  <si>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</si>
  <si>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</si>
  <si>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</si>
  <si>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</si>
  <si>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</si>
  <si>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</si>
  <si>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</si>
  <si>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</si>
  <si>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</si>
  <si>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</si>
  <si>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</si>
  <si>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</si>
  <si>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</si>
  <si>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</si>
  <si>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</si>
  <si>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</si>
  <si>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</si>
  <si>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</si>
  <si>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</si>
  <si>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</si>
  <si>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</si>
  <si>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</si>
  <si>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</si>
  <si>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</si>
  <si>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</si>
  <si>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</si>
  <si>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</si>
  <si>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</si>
  <si>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</si>
  <si>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</si>
  <si>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</si>
  <si>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</si>
  <si>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</si>
  <si>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</si>
  <si>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</si>
  <si>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</si>
  <si>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</si>
  <si>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</si>
  <si>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</si>
  <si>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</si>
  <si>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</si>
  <si>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</si>
  <si>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</si>
  <si>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</si>
  <si>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</si>
  <si>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</si>
  <si>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</si>
  <si>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</si>
  <si>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</si>
  <si>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</si>
  <si>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</si>
  <si>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</si>
  <si>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</si>
  <si>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</si>
  <si>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</si>
  <si>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</si>
  <si>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</si>
  <si>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</si>
  <si>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</si>
  <si>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</si>
  <si>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</si>
  <si>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</si>
  <si>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</si>
  <si>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</si>
  <si>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</si>
  <si>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</si>
  <si>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</si>
  <si>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</si>
  <si>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</si>
  <si>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</si>
  <si>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</si>
  <si>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</si>
  <si>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</si>
  <si>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</si>
  <si>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</si>
  <si>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</si>
  <si>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</si>
  <si>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</si>
  <si>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</si>
  <si>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</si>
  <si>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</si>
  <si>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</si>
  <si>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</si>
  <si>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</si>
  <si>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</si>
  <si>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</si>
  <si>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</si>
  <si>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</si>
  <si>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</si>
  <si>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</si>
  <si>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</si>
  <si>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</si>
  <si>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</si>
  <si>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</si>
  <si>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</si>
  <si>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</si>
  <si>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</si>
  <si>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</si>
  <si>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</si>
  <si>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</si>
  <si>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</si>
  <si>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</si>
  <si>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</si>
  <si>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</si>
  <si>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</si>
  <si>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</si>
  <si>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</si>
  <si>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</si>
  <si>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</si>
  <si>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</si>
  <si>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</si>
  <si>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</si>
  <si>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</si>
  <si>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</si>
  <si>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</si>
  <si>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</si>
  <si>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</si>
  <si>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</si>
  <si>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</si>
  <si>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</si>
  <si>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</si>
  <si>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</si>
  <si>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</si>
  <si>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</si>
  <si>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</si>
  <si>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</si>
  <si>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</si>
  <si>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</si>
  <si>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</si>
  <si>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</si>
  <si>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</si>
  <si>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</si>
  <si>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</si>
  <si>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</si>
  <si>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</si>
  <si>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</si>
  <si>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</si>
  <si>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</si>
  <si>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</si>
  <si>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</si>
  <si>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</si>
  <si>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</si>
  <si>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</si>
  <si>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</si>
  <si>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</si>
  <si>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</si>
  <si>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</si>
  <si>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</si>
  <si>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</si>
  <si>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</si>
  <si>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</si>
  <si>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</si>
  <si>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</si>
  <si>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</si>
  <si>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</si>
  <si>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</si>
  <si>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</si>
  <si>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</si>
  <si>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</si>
  <si>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</si>
  <si>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</si>
  <si>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</si>
  <si>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</si>
  <si>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</si>
  <si>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</si>
  <si>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</si>
  <si>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</si>
  <si>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</si>
  <si>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</si>
  <si>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</si>
  <si>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</si>
  <si>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</si>
  <si>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</si>
  <si>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</si>
  <si>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</si>
  <si>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</si>
  <si>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</si>
  <si>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</si>
  <si>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</si>
  <si>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</si>
  <si>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</si>
  <si>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</si>
  <si>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</si>
  <si>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</si>
  <si>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</si>
  <si>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</si>
  <si>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</si>
  <si>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</si>
  <si>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</si>
  <si>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</si>
  <si>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</si>
  <si>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</si>
  <si>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</si>
  <si>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</si>
  <si>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</si>
  <si>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</si>
  <si>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</si>
  <si>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</si>
  <si>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</si>
  <si>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</si>
  <si>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</si>
  <si>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</si>
  <si>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</si>
  <si>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</si>
  <si>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</si>
  <si>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</si>
  <si>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</si>
  <si>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</si>
  <si>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</si>
  <si>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</si>
  <si>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</si>
  <si>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</si>
  <si>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</si>
  <si>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</si>
  <si>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</si>
  <si>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</si>
  <si>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</si>
  <si>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</si>
  <si>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</si>
  <si>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</si>
  <si>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</si>
  <si>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</si>
  <si>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</si>
  <si>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</si>
  <si>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</si>
  <si>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</si>
  <si>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</si>
  <si>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</si>
  <si>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</si>
  <si>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</si>
  <si>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</si>
  <si>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</si>
  <si>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</si>
  <si>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</si>
  <si>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</si>
  <si>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</si>
  <si>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</si>
  <si>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</si>
  <si>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</si>
  <si>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</si>
  <si>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</si>
  <si>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</si>
  <si>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</si>
  <si>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</si>
  <si>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</si>
  <si>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</si>
  <si>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</si>
  <si>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</si>
  <si>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</si>
  <si>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</si>
  <si>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</si>
  <si>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</si>
  <si>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</si>
  <si>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</si>
  <si>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</si>
  <si>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</si>
  <si>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</si>
  <si>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</si>
  <si>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</si>
  <si>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</si>
  <si>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</si>
  <si>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</si>
  <si>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</si>
  <si>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</si>
  <si>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</si>
  <si>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</si>
  <si>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</si>
  <si>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</si>
  <si>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</si>
  <si>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</si>
  <si>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</si>
  <si>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</si>
  <si>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</si>
  <si>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</si>
  <si>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</si>
  <si>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</si>
  <si>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</si>
  <si>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</si>
  <si>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</si>
  <si>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</si>
  <si>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</si>
  <si>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</si>
  <si>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</si>
  <si>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</si>
  <si>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</si>
  <si>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</si>
  <si>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</si>
  <si>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</si>
  <si>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</si>
  <si>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</si>
  <si>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</si>
  <si>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</si>
  <si>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</si>
  <si>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</si>
  <si>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</si>
  <si>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</si>
  <si>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</si>
  <si>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</si>
  <si>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</si>
  <si>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</si>
  <si>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</si>
  <si>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</si>
  <si>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</si>
  <si>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</si>
  <si>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</si>
  <si>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</si>
  <si>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</si>
  <si>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</si>
  <si>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</si>
  <si>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</si>
  <si>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</si>
  <si>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</si>
  <si>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</si>
  <si>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</si>
  <si>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</si>
  <si>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</si>
  <si>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</si>
  <si>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</si>
  <si>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</si>
  <si>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</si>
  <si>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</si>
  <si>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</si>
  <si>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</si>
  <si>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</si>
  <si>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</si>
  <si>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</si>
  <si>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</si>
  <si>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</si>
  <si>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</si>
  <si>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</si>
  <si>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</si>
  <si>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</si>
  <si>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</si>
  <si>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</si>
  <si>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</si>
  <si>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</si>
  <si>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</si>
  <si>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</si>
  <si>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</si>
  <si>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</si>
  <si>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</si>
  <si>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</si>
  <si>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</si>
  <si>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</si>
  <si>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</si>
  <si>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</si>
  <si>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</si>
  <si>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</si>
  <si>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</si>
  <si>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</si>
  <si>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</si>
  <si>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</si>
  <si>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</si>
  <si>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</si>
  <si>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</si>
  <si>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</si>
  <si>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</si>
  <si>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</si>
  <si>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</si>
  <si>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</si>
  <si>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</si>
  <si>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</si>
  <si>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</si>
  <si>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</si>
  <si>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</si>
  <si>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</si>
  <si>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</si>
  <si>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</si>
  <si>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</si>
  <si>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</si>
  <si>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</si>
  <si>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</si>
  <si>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</si>
  <si>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</si>
  <si>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</si>
  <si>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</si>
  <si>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</si>
  <si>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</si>
  <si>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</si>
  <si>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</si>
  <si>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</si>
  <si>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</si>
  <si>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</si>
  <si>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</si>
  <si>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</si>
  <si>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</si>
  <si>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</si>
  <si>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</si>
  <si>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</si>
  <si>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</si>
  <si>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</si>
  <si>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</si>
  <si>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</si>
  <si>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</si>
  <si>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</si>
  <si>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</si>
  <si>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</si>
  <si>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</si>
  <si>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</si>
  <si>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</si>
  <si>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</si>
  <si>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</si>
  <si>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</si>
  <si>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</si>
  <si>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</si>
  <si>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</si>
  <si>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</si>
  <si>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</si>
  <si>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</si>
  <si>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</si>
  <si>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</si>
  <si>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</si>
  <si>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</si>
  <si>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</si>
  <si>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</si>
  <si>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</si>
  <si>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</si>
  <si>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</si>
  <si>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</si>
  <si>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</si>
  <si>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</si>
  <si>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</si>
  <si>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</si>
  <si>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</si>
  <si>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</si>
  <si>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</si>
  <si>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</si>
  <si>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</si>
  <si>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</si>
  <si>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</si>
  <si>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</si>
  <si>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</si>
  <si>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</si>
  <si>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</si>
  <si>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</si>
  <si>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</si>
  <si>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</si>
  <si>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</si>
  <si>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</si>
  <si>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</si>
  <si>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</si>
  <si>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</si>
  <si>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</si>
  <si>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</si>
  <si>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</si>
  <si>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</si>
  <si>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</si>
  <si>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</si>
  <si>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</si>
  <si>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</si>
  <si>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</si>
  <si>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</si>
  <si>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</si>
  <si>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</si>
  <si>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</si>
  <si>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</si>
  <si>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</si>
  <si>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</si>
  <si>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</si>
  <si>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</si>
  <si>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</si>
  <si>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</si>
  <si>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</si>
  <si>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</si>
  <si>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</si>
  <si>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</si>
  <si>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</si>
  <si>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</si>
  <si>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</si>
  <si>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</si>
  <si>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</si>
  <si>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</si>
  <si>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</si>
  <si>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</si>
  <si>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</si>
  <si>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</si>
  <si>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</si>
  <si>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</si>
  <si>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</si>
  <si>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</si>
  <si>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</si>
  <si>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</si>
  <si>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</si>
  <si>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</si>
  <si>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</si>
  <si>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</si>
  <si>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</si>
  <si>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</si>
  <si>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</si>
  <si>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</si>
  <si>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</si>
  <si>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</si>
  <si>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</si>
  <si>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</si>
  <si>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</si>
  <si>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</si>
  <si>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</si>
  <si>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</si>
  <si>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</si>
  <si>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</si>
  <si>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</si>
  <si>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</si>
  <si>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</si>
  <si>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</si>
  <si>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</si>
  <si>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</si>
  <si>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</si>
  <si>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</si>
  <si>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</si>
  <si>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</si>
  <si>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</si>
  <si>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</si>
  <si>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</si>
  <si>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</si>
  <si>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</si>
  <si>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</si>
  <si>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</si>
  <si>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</si>
  <si>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</si>
  <si>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</si>
  <si>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</si>
  <si>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</si>
  <si>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</si>
  <si>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</si>
  <si>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</si>
  <si>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</si>
  <si>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</si>
  <si>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</si>
  <si>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</si>
  <si>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</si>
  <si>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</si>
  <si>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</si>
  <si>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</si>
  <si>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</si>
  <si>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</si>
  <si>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</si>
  <si>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</si>
  <si>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</si>
  <si>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</si>
  <si>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</si>
  <si>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</si>
  <si>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</si>
  <si>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</si>
  <si>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</si>
  <si>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</si>
  <si>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</si>
  <si>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</si>
  <si>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</si>
  <si>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</si>
  <si>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</si>
  <si>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</si>
  <si>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</si>
  <si>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</si>
  <si>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</si>
  <si>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</si>
  <si>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</si>
  <si>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</si>
  <si>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</si>
  <si>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</si>
  <si>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</si>
  <si>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</si>
  <si>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</si>
  <si>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</si>
  <si>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</si>
  <si>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</si>
  <si>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</si>
  <si>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</si>
  <si>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</si>
  <si>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</si>
  <si>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</si>
  <si>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</si>
  <si>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</si>
  <si>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</si>
  <si>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</si>
  <si>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</si>
  <si>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</si>
  <si>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</si>
  <si>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</si>
  <si>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</si>
  <si>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</si>
  <si>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</si>
  <si>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</si>
  <si>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</si>
  <si>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</si>
  <si>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</si>
  <si>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</si>
  <si>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</si>
  <si>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</si>
  <si>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</si>
  <si>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</si>
  <si>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</si>
  <si>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</si>
  <si>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</si>
  <si>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</si>
  <si>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</si>
  <si>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</si>
  <si>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</si>
  <si>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</si>
  <si>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</si>
  <si>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</si>
  <si>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</si>
  <si>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</si>
  <si>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</si>
  <si>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</si>
  <si>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</si>
  <si>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</si>
  <si>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</si>
  <si>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</si>
  <si>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</si>
  <si>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</si>
  <si>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</si>
  <si>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</si>
  <si>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</si>
  <si>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</si>
  <si>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</si>
  <si>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</si>
  <si>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</si>
  <si>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</si>
  <si>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</si>
  <si>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</si>
  <si>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</si>
  <si>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</si>
  <si>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</si>
  <si>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</si>
  <si>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</si>
  <si>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</si>
  <si>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</si>
  <si>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</si>
  <si>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</si>
  <si>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</si>
  <si>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</si>
  <si>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</si>
  <si>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</si>
  <si>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</si>
  <si>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</si>
  <si>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</si>
  <si>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</si>
  <si>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</si>
  <si>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</si>
  <si>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</si>
  <si>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</si>
  <si>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</si>
  <si>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</si>
  <si>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</si>
  <si>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</si>
  <si>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</si>
  <si>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</si>
  <si>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</si>
  <si>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</si>
  <si>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</si>
  <si>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</si>
  <si>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</si>
  <si>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</si>
  <si>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</si>
  <si>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</si>
  <si>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</si>
  <si>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</si>
  <si>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</si>
  <si>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</si>
  <si>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</si>
  <si>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</si>
  <si>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</si>
  <si>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</si>
  <si>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</si>
  <si>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</si>
  <si>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</si>
  <si>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</si>
  <si>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</si>
  <si>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</si>
  <si>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</si>
  <si>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</si>
  <si>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</si>
  <si>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</si>
  <si>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</si>
  <si>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</si>
  <si>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</si>
  <si>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</si>
  <si>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</si>
  <si>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</si>
  <si>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</si>
  <si>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</si>
  <si>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</si>
  <si>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</si>
  <si>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</si>
  <si>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</si>
  <si>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</si>
  <si>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</si>
  <si>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</si>
  <si>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</si>
  <si>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</si>
  <si>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</si>
  <si>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</si>
  <si>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</si>
  <si>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</si>
  <si>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</si>
  <si>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</si>
  <si>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</si>
  <si>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</si>
  <si>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</si>
  <si>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</si>
  <si>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</si>
  <si>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</si>
  <si>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</si>
  <si>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</si>
  <si>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</si>
  <si>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</si>
  <si>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</si>
  <si>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</si>
  <si>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</si>
  <si>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</si>
  <si>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</si>
  <si>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</si>
  <si>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</si>
  <si>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</si>
  <si>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</si>
  <si>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</si>
  <si>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</si>
  <si>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</si>
  <si>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</si>
  <si>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</si>
  <si>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</si>
  <si>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</si>
  <si>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</si>
  <si>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</si>
  <si>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</si>
  <si>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</si>
  <si>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</si>
  <si>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</si>
  <si>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</si>
  <si>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</si>
  <si>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</si>
  <si>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</si>
  <si>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</si>
  <si>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</si>
  <si>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</si>
  <si>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</si>
  <si>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</si>
  <si>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</si>
  <si>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</si>
  <si>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</si>
  <si>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</si>
  <si>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</si>
  <si>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</si>
  <si>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</si>
  <si>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</si>
  <si>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</si>
  <si>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</si>
  <si>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</si>
  <si>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</si>
  <si>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</si>
  <si>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</si>
  <si>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</si>
  <si>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</si>
  <si>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</si>
  <si>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</si>
  <si>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</si>
  <si>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</si>
  <si>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</si>
  <si>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</si>
  <si>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</si>
  <si>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</si>
  <si>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</si>
  <si>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</si>
  <si>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</si>
  <si>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</si>
  <si>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</si>
  <si>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</si>
  <si>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</si>
  <si>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</si>
  <si>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</si>
  <si>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</si>
  <si>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</si>
  <si>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</si>
  <si>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</si>
  <si>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</si>
  <si>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</si>
  <si>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</si>
  <si>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</si>
  <si>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</si>
  <si>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</si>
  <si>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</si>
  <si>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</si>
  <si>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</si>
  <si>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</si>
  <si>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</si>
  <si>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</si>
  <si>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</si>
  <si>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</si>
  <si>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</si>
  <si>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</si>
  <si>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</si>
  <si>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</si>
  <si>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</si>
  <si>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</si>
  <si>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</si>
  <si>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</si>
  <si>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</si>
  <si>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</si>
  <si>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</si>
  <si>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</si>
  <si>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</si>
  <si>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</si>
  <si>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</si>
  <si>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</si>
  <si>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</si>
  <si>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</si>
  <si>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</si>
  <si>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</si>
  <si>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</si>
  <si>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</si>
  <si>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</si>
  <si>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</si>
  <si>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</si>
  <si>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</si>
  <si>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</si>
  <si>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</si>
  <si>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</si>
  <si>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</si>
  <si>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</si>
  <si>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</si>
  <si>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</si>
  <si>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</si>
  <si>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</si>
  <si>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</si>
  <si>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</si>
  <si>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</si>
  <si>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</si>
  <si>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</si>
  <si>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</si>
  <si>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</si>
  <si>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</si>
  <si>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</si>
  <si>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</si>
  <si>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</si>
  <si>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</si>
  <si>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</si>
  <si>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</si>
  <si>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</si>
  <si>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</si>
  <si>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</si>
  <si>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</si>
  <si>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</si>
  <si>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</si>
  <si>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</si>
  <si>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</si>
  <si>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</si>
  <si>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</si>
  <si>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</si>
  <si>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</si>
  <si>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</si>
  <si>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</si>
  <si>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</si>
  <si>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</si>
  <si>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</si>
  <si>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</si>
  <si>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</si>
  <si>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</si>
  <si>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</si>
  <si>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</si>
  <si>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</si>
  <si>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</si>
  <si>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</si>
  <si>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</si>
  <si>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</si>
  <si>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</si>
  <si>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</si>
  <si>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</si>
  <si>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</si>
  <si>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</si>
  <si>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</si>
  <si>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</si>
  <si>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</si>
  <si>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</si>
  <si>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</si>
  <si>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</si>
  <si>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</si>
  <si>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</si>
  <si>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</si>
  <si>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</si>
  <si>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</si>
  <si>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</si>
  <si>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</si>
  <si>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</si>
  <si>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</si>
  <si>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</si>
  <si>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</si>
  <si>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</si>
  <si>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</si>
  <si>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</si>
  <si>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</si>
  <si>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</si>
  <si>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</si>
  <si>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</si>
  <si>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</si>
  <si>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</si>
  <si>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</si>
  <si>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</si>
  <si>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</si>
  <si>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</si>
  <si>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</si>
  <si>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</si>
  <si>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</si>
  <si>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</si>
  <si>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</si>
  <si>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</si>
  <si>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</si>
  <si>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</si>
  <si>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</si>
  <si>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</si>
  <si>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</si>
  <si>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</si>
  <si>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</si>
  <si>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</si>
  <si>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</si>
  <si>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</si>
  <si>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</si>
  <si>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</si>
  <si>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</si>
  <si>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</si>
  <si>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</si>
  <si>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</si>
  <si>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</si>
  <si>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</si>
  <si>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</si>
  <si>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</si>
  <si>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</si>
  <si>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</si>
  <si>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</si>
  <si>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</si>
  <si>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</si>
  <si>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</si>
  <si>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</si>
  <si>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</si>
  <si>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</si>
  <si>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</si>
  <si>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</si>
  <si>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</si>
  <si>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</si>
  <si>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</si>
  <si>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</si>
  <si>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</si>
  <si>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</si>
  <si>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</si>
  <si>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</si>
  <si>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</si>
  <si>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</si>
  <si>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</si>
  <si>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</si>
  <si>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</si>
  <si>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</si>
  <si>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</si>
  <si>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</si>
  <si>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</si>
  <si>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</si>
  <si>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</si>
  <si>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</si>
  <si>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</si>
  <si>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</si>
  <si>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</si>
  <si>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</si>
  <si>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</si>
  <si>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</si>
  <si>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</si>
  <si>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</si>
  <si>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</si>
  <si>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</si>
  <si>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</si>
  <si>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</si>
  <si>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</si>
  <si>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</si>
  <si>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</si>
  <si>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</si>
  <si>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</si>
  <si>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</si>
  <si>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</si>
  <si>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</si>
  <si>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</si>
  <si>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</si>
  <si>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</si>
  <si>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</si>
  <si>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</si>
  <si>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</si>
  <si>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</si>
  <si>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</si>
  <si>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</si>
  <si>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</si>
  <si>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</si>
  <si>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</si>
  <si>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</si>
  <si>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</si>
  <si>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</si>
  <si>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</si>
  <si>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</si>
  <si>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</si>
  <si>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</si>
  <si>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</si>
  <si>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</si>
  <si>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</si>
  <si>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</si>
  <si>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</si>
  <si>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</si>
  <si>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</si>
  <si>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</si>
  <si>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</si>
  <si>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</si>
  <si>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</si>
  <si>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</si>
  <si>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</si>
  <si>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</si>
  <si>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</si>
  <si>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</si>
  <si>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</si>
  <si>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</si>
  <si>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</si>
  <si>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</si>
  <si>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</si>
  <si>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</si>
  <si>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</si>
  <si>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</si>
  <si>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</si>
  <si>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</si>
  <si>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</si>
  <si>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</si>
  <si>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</si>
  <si>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</si>
  <si>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</si>
  <si>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</si>
  <si>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</si>
  <si>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</si>
  <si>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</si>
  <si>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</si>
  <si>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</si>
  <si>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</si>
  <si>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</si>
  <si>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</si>
  <si>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</si>
  <si>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</si>
  <si>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</si>
  <si>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</si>
  <si>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</si>
  <si>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</si>
  <si>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</si>
  <si>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</si>
  <si>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</si>
  <si>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</si>
  <si>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</si>
  <si>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</si>
  <si>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</si>
  <si>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</si>
  <si>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</si>
  <si>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</si>
  <si>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</si>
  <si>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</si>
  <si>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</si>
  <si>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</si>
  <si>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</si>
  <si>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</si>
  <si>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</si>
  <si>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</si>
  <si>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</si>
  <si>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</si>
  <si>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</si>
  <si>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</si>
  <si>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</si>
  <si>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</si>
  <si>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</si>
  <si>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</si>
  <si>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</si>
  <si>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</si>
  <si>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</si>
  <si>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</si>
  <si>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</si>
  <si>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</si>
  <si>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</si>
  <si>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</si>
  <si>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</si>
  <si>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</si>
  <si>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</si>
  <si>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</si>
  <si>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</si>
  <si>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</si>
  <si>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</si>
  <si>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</si>
  <si>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</si>
  <si>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</si>
  <si>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</si>
  <si>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</si>
  <si>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</si>
  <si>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</si>
  <si>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</si>
  <si>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</si>
  <si>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</si>
  <si>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</si>
  <si>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</si>
  <si>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</si>
  <si>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</si>
  <si>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</si>
  <si>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</si>
  <si>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</si>
  <si>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</si>
  <si>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</si>
  <si>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</si>
  <si>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</si>
  <si>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</si>
  <si>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</si>
  <si>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</si>
  <si>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</si>
  <si>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</si>
  <si>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</si>
  <si>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</si>
  <si>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</si>
  <si>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</si>
  <si>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</si>
  <si>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</si>
  <si>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</si>
  <si>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</si>
  <si>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</si>
  <si>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</si>
  <si>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</si>
  <si>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</si>
  <si>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</si>
  <si>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</si>
  <si>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</si>
  <si>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</si>
  <si>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</si>
  <si>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</si>
  <si>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</si>
  <si>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</si>
  <si>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</si>
  <si>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</si>
  <si>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</si>
  <si>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</si>
  <si>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</si>
  <si>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</si>
  <si>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</si>
  <si>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</si>
  <si>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</si>
  <si>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</si>
  <si>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</si>
  <si>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</si>
  <si>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</si>
  <si>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</si>
  <si>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</si>
  <si>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</si>
  <si>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</si>
  <si>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</si>
  <si>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</si>
  <si>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</si>
  <si>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</si>
  <si>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</si>
  <si>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</si>
  <si>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</si>
  <si>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</si>
  <si>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</si>
  <si>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</si>
  <si>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</si>
  <si>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</si>
  <si>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</si>
  <si>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</si>
  <si>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</si>
  <si>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</si>
  <si>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</si>
  <si>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</si>
  <si>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</si>
  <si>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</si>
  <si>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</si>
  <si>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</si>
  <si>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</si>
  <si>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</si>
  <si>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</si>
  <si>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</si>
  <si>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</si>
  <si>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</si>
  <si>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</si>
  <si>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</si>
  <si>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</si>
  <si>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</si>
  <si>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</si>
  <si>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</si>
  <si>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</si>
  <si>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</si>
  <si>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</si>
  <si>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</si>
  <si>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</si>
  <si>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</si>
  <si>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</si>
  <si>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</si>
  <si>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</si>
  <si>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</si>
  <si>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</si>
  <si>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</si>
  <si>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</si>
  <si>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</si>
  <si>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</si>
  <si>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</si>
  <si>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</si>
  <si>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</si>
  <si>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</si>
  <si>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</si>
  <si>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</si>
  <si>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</si>
  <si>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</si>
  <si>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</si>
  <si>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</si>
  <si>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</si>
  <si>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</si>
  <si>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</si>
  <si>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</si>
  <si>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</si>
  <si>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</si>
  <si>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</si>
  <si>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</si>
  <si>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</si>
  <si>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</si>
  <si>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</si>
  <si>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</si>
  <si>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</si>
  <si>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</si>
  <si>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</si>
  <si>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</si>
  <si>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</si>
  <si>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</si>
  <si>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</si>
  <si>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</si>
  <si>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</si>
  <si>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</si>
  <si>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</si>
  <si>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</si>
  <si>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</si>
  <si>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</si>
  <si>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</si>
  <si>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</si>
  <si>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</si>
  <si>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</si>
  <si>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</si>
  <si>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</si>
  <si>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</si>
  <si>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</si>
  <si>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</si>
  <si>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</si>
  <si>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</si>
  <si>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</si>
  <si>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</si>
  <si>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</si>
  <si>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</si>
  <si>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</si>
  <si>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</si>
  <si>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</si>
  <si>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</si>
  <si>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</si>
  <si>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</si>
  <si>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</si>
  <si>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</si>
  <si>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</si>
  <si>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</si>
  <si>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</si>
  <si>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</si>
  <si>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</si>
  <si>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</si>
  <si>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</si>
  <si>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</si>
  <si>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</si>
  <si>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</si>
  <si>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</si>
  <si>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</si>
  <si>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</si>
  <si>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</si>
  <si>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</si>
  <si>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</si>
  <si>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</si>
  <si>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</si>
  <si>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</si>
  <si>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</si>
  <si>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</si>
  <si>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</si>
  <si>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</si>
  <si>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</si>
  <si>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</si>
  <si>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</si>
  <si>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</si>
  <si>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</si>
  <si>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</si>
  <si>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</si>
  <si>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</si>
  <si>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</si>
  <si>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</si>
  <si>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</si>
  <si>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</si>
  <si>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</si>
  <si>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</si>
  <si>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</si>
  <si>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</si>
  <si>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</si>
  <si>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</si>
  <si>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</si>
  <si>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</si>
  <si>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</si>
  <si>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</si>
  <si>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</si>
  <si>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</si>
  <si>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</si>
  <si>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</si>
  <si>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</si>
  <si>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</si>
  <si>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</si>
  <si>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</si>
  <si>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</si>
  <si>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</si>
  <si>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</si>
  <si>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</si>
  <si>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</si>
  <si>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</si>
  <si>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</si>
  <si>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</si>
  <si>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</si>
  <si>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</si>
  <si>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</si>
  <si>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</si>
  <si>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</si>
  <si>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</si>
  <si>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</si>
  <si>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</si>
  <si>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</si>
  <si>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</si>
  <si>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</si>
  <si>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</si>
  <si>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</si>
  <si>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</si>
  <si>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</si>
  <si>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</si>
  <si>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</si>
  <si>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</si>
  <si>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</si>
  <si>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</si>
  <si>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</si>
  <si>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</si>
  <si>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</si>
  <si>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</si>
  <si>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</si>
  <si>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</si>
  <si>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</si>
  <si>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</si>
  <si>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</si>
  <si>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</si>
  <si>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</si>
  <si>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</si>
  <si>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</si>
  <si>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</si>
  <si>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</si>
  <si>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</si>
  <si>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</si>
  <si>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</si>
  <si>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</si>
  <si>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</si>
  <si>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</si>
  <si>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</si>
  <si>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</si>
  <si>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</si>
  <si>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</si>
  <si>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</si>
  <si>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</si>
  <si>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</si>
  <si>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</si>
  <si>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</si>
  <si>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</si>
  <si>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</si>
  <si>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</si>
  <si>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</si>
  <si>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</si>
  <si>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</si>
  <si>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</si>
  <si>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</si>
  <si>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</si>
  <si>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</si>
  <si>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</si>
  <si>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</si>
  <si>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</si>
  <si>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</si>
  <si>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</si>
  <si>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</si>
  <si>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</si>
  <si>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</si>
  <si>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</si>
  <si>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</si>
  <si>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</si>
  <si>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</si>
  <si>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</si>
  <si>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</si>
  <si>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</si>
  <si>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</si>
  <si>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</si>
  <si>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</si>
  <si>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</si>
  <si>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</si>
  <si>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</si>
  <si>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</si>
  <si>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</si>
  <si>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</si>
  <si>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</si>
  <si>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</si>
  <si>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</si>
  <si>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</si>
  <si>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</si>
  <si>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</si>
  <si>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</si>
  <si>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</si>
  <si>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</si>
  <si>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</si>
  <si>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</si>
  <si>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</si>
  <si>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</si>
  <si>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</si>
  <si>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</si>
  <si>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</si>
  <si>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</si>
  <si>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</si>
  <si>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</si>
  <si>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</si>
  <si>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</si>
  <si>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</si>
  <si>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</si>
  <si>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</si>
  <si>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</si>
  <si>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</si>
  <si>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</si>
  <si>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</si>
  <si>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</si>
  <si>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</si>
  <si>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</si>
  <si>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</si>
  <si>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</si>
  <si>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</si>
  <si>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</si>
  <si>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</si>
  <si>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</si>
  <si>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</si>
  <si>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</si>
  <si>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</si>
  <si>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</si>
  <si>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</si>
  <si>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</si>
  <si>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</si>
  <si>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</si>
  <si>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</si>
  <si>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</si>
  <si>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</si>
  <si>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</si>
  <si>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</si>
  <si>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</si>
  <si>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</si>
  <si>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</si>
  <si>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</si>
  <si>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</si>
  <si>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</si>
  <si>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</si>
  <si>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</si>
  <si>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</si>
  <si>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</si>
  <si>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</si>
  <si>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</si>
  <si>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</si>
  <si>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</si>
  <si>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</si>
  <si>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</si>
  <si>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</si>
  <si>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</si>
  <si>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</si>
  <si>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</si>
  <si>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</si>
  <si>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</si>
  <si>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</si>
  <si>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</si>
  <si>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</si>
  <si>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</si>
  <si>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</si>
  <si>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</si>
  <si>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</si>
  <si>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</si>
  <si>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</si>
  <si>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</si>
  <si>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</si>
  <si>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</si>
  <si>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</si>
  <si>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</si>
  <si>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</si>
  <si>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</si>
  <si>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</si>
  <si>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</si>
  <si>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</si>
  <si>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</si>
  <si>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</si>
  <si>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</si>
  <si>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</si>
  <si>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</si>
  <si>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</si>
  <si>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</si>
  <si>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</si>
  <si>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</si>
  <si>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</si>
  <si>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</si>
  <si>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</si>
  <si>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</si>
  <si>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</si>
  <si>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</si>
  <si>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</si>
  <si>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</si>
  <si>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</si>
  <si>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</si>
  <si>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</si>
  <si>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</si>
  <si>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</si>
  <si>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</si>
  <si>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</si>
  <si>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</si>
  <si>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</si>
  <si>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</si>
  <si>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</si>
  <si>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</si>
  <si>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</si>
  <si>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</si>
  <si>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</si>
  <si>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</si>
  <si>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</si>
  <si>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</si>
  <si>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</si>
  <si>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</si>
  <si>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</si>
  <si>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</si>
  <si>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</si>
  <si>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</si>
  <si>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</si>
  <si>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</si>
  <si>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</si>
  <si>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</si>
  <si>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</si>
  <si>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</si>
  <si>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</si>
  <si>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</si>
  <si>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</si>
  <si>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</si>
  <si>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</si>
  <si>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</si>
  <si>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</si>
  <si>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</si>
  <si>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</si>
  <si>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</si>
  <si>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</si>
  <si>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</si>
  <si>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</si>
  <si>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</si>
  <si>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</si>
  <si>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</si>
  <si>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</si>
  <si>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</si>
  <si>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</si>
  <si>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</si>
  <si>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</si>
  <si>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</si>
  <si>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</si>
  <si>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</si>
  <si>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</si>
  <si>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</si>
  <si>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</si>
  <si>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</si>
  <si>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</si>
  <si>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</si>
  <si>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</si>
  <si>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</si>
  <si>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</si>
  <si>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</si>
  <si>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</si>
  <si>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</si>
  <si>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</si>
  <si>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</si>
  <si>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</si>
  <si>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</si>
  <si>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</si>
  <si>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</si>
  <si>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</si>
  <si>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</si>
  <si>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</si>
  <si>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</si>
  <si>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</si>
  <si>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</si>
  <si>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</si>
  <si>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</si>
  <si>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</si>
  <si>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</si>
  <si>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</si>
  <si>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</si>
  <si>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</si>
  <si>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</si>
  <si>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</si>
  <si>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</si>
  <si>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</si>
  <si>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</si>
  <si>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</si>
  <si>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</si>
  <si>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</si>
  <si>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</si>
  <si>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</si>
  <si>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</si>
  <si>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</si>
  <si>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</si>
  <si>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</si>
  <si>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</si>
  <si>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</si>
  <si>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</si>
  <si>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</si>
  <si>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</si>
  <si>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</si>
  <si>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</si>
  <si>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</si>
  <si>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</si>
  <si>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</si>
  <si>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</si>
  <si>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</si>
  <si>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</si>
  <si>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</si>
  <si>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</si>
  <si>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</si>
  <si>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</si>
  <si>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</si>
  <si>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</si>
  <si>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</si>
  <si>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</si>
  <si>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</si>
  <si>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</si>
  <si>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</si>
  <si>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</si>
  <si>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</si>
  <si>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</si>
  <si>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</si>
  <si>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</si>
  <si>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</si>
  <si>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</si>
  <si>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</si>
  <si>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</si>
  <si>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</si>
  <si>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</si>
  <si>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</si>
  <si>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</si>
  <si>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</si>
  <si>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</si>
  <si>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</si>
  <si>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</si>
  <si>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</si>
  <si>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</si>
  <si>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</si>
  <si>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</si>
  <si>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</si>
  <si>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</si>
  <si>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</si>
  <si>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</si>
  <si>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</si>
  <si>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</si>
  <si>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</si>
  <si>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</si>
  <si>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</si>
  <si>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</si>
  <si>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</si>
  <si>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</si>
  <si>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</si>
  <si>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</si>
  <si>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</si>
  <si>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</si>
  <si>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</si>
  <si>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</si>
  <si>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</si>
  <si>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</si>
  <si>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</si>
  <si>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</si>
  <si>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</si>
  <si>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</si>
  <si>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</si>
  <si>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</si>
  <si>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</si>
  <si>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</si>
  <si>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</si>
  <si>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</si>
  <si>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</si>
  <si>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</si>
  <si>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</si>
  <si>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</si>
  <si>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</si>
  <si>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</si>
  <si>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</si>
  <si>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</si>
  <si>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</si>
  <si>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</si>
  <si>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</si>
  <si>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</si>
  <si>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</si>
  <si>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</si>
  <si>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</si>
  <si>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</si>
  <si>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</si>
  <si>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</si>
  <si>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</si>
  <si>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</si>
  <si>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</si>
  <si>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</si>
  <si>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</si>
  <si>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</si>
  <si>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</si>
  <si>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</si>
  <si>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</si>
  <si>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</si>
  <si>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</si>
  <si>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</si>
  <si>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</si>
  <si>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</si>
  <si>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</si>
  <si>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</si>
  <si>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</si>
  <si>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</si>
  <si>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</si>
  <si>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</si>
  <si>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</si>
  <si>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</si>
  <si>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</si>
  <si>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</si>
  <si>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</si>
  <si>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</si>
  <si>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</si>
  <si>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</si>
  <si>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</si>
  <si>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</si>
  <si>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</si>
  <si>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</si>
  <si>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</si>
  <si>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</si>
  <si>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</si>
  <si>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</si>
  <si>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</si>
  <si>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</si>
  <si>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</si>
  <si>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</si>
  <si>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</si>
  <si>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</si>
  <si>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</si>
  <si>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</si>
  <si>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</si>
  <si>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</si>
  <si>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</si>
  <si>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</si>
  <si>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</si>
  <si>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</si>
  <si>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</si>
  <si>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</si>
  <si>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</si>
  <si>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</si>
  <si>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</si>
  <si>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</si>
  <si>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</si>
  <si>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</si>
  <si>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</si>
  <si>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</si>
  <si>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</si>
  <si>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</si>
  <si>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</si>
  <si>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</si>
  <si>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</si>
  <si>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</si>
  <si>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</si>
  <si>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</si>
  <si>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</si>
  <si>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</si>
  <si>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</si>
  <si>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</si>
  <si>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</si>
  <si>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</si>
  <si>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</si>
  <si>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</si>
  <si>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</si>
  <si>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</si>
  <si>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</si>
  <si>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</si>
  <si>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</si>
  <si>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</si>
  <si>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</si>
  <si>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</si>
  <si>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</si>
  <si>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</si>
  <si>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</si>
  <si>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</si>
  <si>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</si>
  <si>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</si>
  <si>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</si>
  <si>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</si>
  <si>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</si>
  <si>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</si>
  <si>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</si>
  <si>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</si>
  <si>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</si>
  <si>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</si>
  <si>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</si>
  <si>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</si>
  <si>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</si>
  <si>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</si>
  <si>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</si>
  <si>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</si>
  <si>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</si>
  <si>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</si>
  <si>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</si>
  <si>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</si>
  <si>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</si>
  <si>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</si>
  <si>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</si>
  <si>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</si>
  <si>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</si>
  <si>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</si>
  <si>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</si>
  <si>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</si>
  <si>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</si>
  <si>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</si>
  <si>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</si>
  <si>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</si>
  <si>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</si>
  <si>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</si>
  <si>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</si>
  <si>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</si>
  <si>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</si>
  <si>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</si>
  <si>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</si>
  <si>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</si>
  <si>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</si>
  <si>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</si>
  <si>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</si>
  <si>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</si>
  <si>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</si>
  <si>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</si>
  <si>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</si>
  <si>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</si>
  <si>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</si>
  <si>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</si>
  <si>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</si>
  <si>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</si>
  <si>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</si>
  <si>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</si>
  <si>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</si>
  <si>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</si>
  <si>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</si>
  <si>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</si>
  <si>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</si>
  <si>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</si>
  <si>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</si>
  <si>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</si>
  <si>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</si>
  <si>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</si>
  <si>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</si>
  <si>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</si>
  <si>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</si>
  <si>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</si>
  <si>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</si>
  <si>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</si>
  <si>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</si>
  <si>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</si>
  <si>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</si>
  <si>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</si>
  <si>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</si>
  <si>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</si>
  <si>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</si>
  <si>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</si>
  <si>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</si>
  <si>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</si>
  <si>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</si>
  <si>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</si>
  <si>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</si>
  <si>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</si>
  <si>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</si>
  <si>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</si>
  <si>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</si>
  <si>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</si>
  <si>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</si>
  <si>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</si>
  <si>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</si>
  <si>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</si>
  <si>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</si>
  <si>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</si>
  <si>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</si>
  <si>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</si>
  <si>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</si>
  <si>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</si>
  <si>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</si>
  <si>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</si>
  <si>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</si>
  <si>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</si>
  <si>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</si>
  <si>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</si>
  <si>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</si>
  <si>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</si>
  <si>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</si>
  <si>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</si>
  <si>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</si>
  <si>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</si>
  <si>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</si>
  <si>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</si>
  <si>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</si>
  <si>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</si>
  <si>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</si>
  <si>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</si>
  <si>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</si>
  <si>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</si>
  <si>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</si>
  <si>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</si>
  <si>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</si>
  <si>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</si>
  <si>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</si>
  <si>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</si>
  <si>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</si>
  <si>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</si>
  <si>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</si>
  <si>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</si>
  <si>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</si>
  <si>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</si>
  <si>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</si>
  <si>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</si>
  <si>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</si>
  <si>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</si>
  <si>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</si>
  <si>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</si>
  <si>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</si>
  <si>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</si>
  <si>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</si>
  <si>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</si>
  <si>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</si>
  <si>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</si>
  <si>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</si>
  <si>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</si>
  <si>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</si>
  <si>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</si>
  <si>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</si>
  <si>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</si>
  <si>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</si>
  <si>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</si>
  <si>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</si>
  <si>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</si>
  <si>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</si>
  <si>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</si>
  <si>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</si>
  <si>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</si>
  <si>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</si>
  <si>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</si>
  <si>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</si>
  <si>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</si>
  <si>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</si>
  <si>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</si>
  <si>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</si>
  <si>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</si>
  <si>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</si>
  <si>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</si>
  <si>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</si>
  <si>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</si>
  <si>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</si>
  <si>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</si>
  <si>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</si>
  <si>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</si>
  <si>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</si>
  <si>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</si>
  <si>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</si>
  <si>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</si>
  <si>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</si>
  <si>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</si>
  <si>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</si>
  <si>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</si>
  <si>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</si>
  <si>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</si>
  <si>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</si>
  <si>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</si>
  <si>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</si>
  <si>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</si>
  <si>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</si>
  <si>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</si>
  <si>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</si>
  <si>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</si>
  <si>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</si>
  <si>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</si>
  <si>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</si>
  <si>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</si>
  <si>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</si>
  <si>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</si>
  <si>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</si>
  <si>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</si>
  <si>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</si>
  <si>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</si>
  <si>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</si>
  <si>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</si>
  <si>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</si>
  <si>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</si>
  <si>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</si>
  <si>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</si>
  <si>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</si>
  <si>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</si>
  <si>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</si>
  <si>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</si>
  <si>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</si>
  <si>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</si>
  <si>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</si>
  <si>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</si>
  <si>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</si>
  <si>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</si>
  <si>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</si>
  <si>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</si>
  <si>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</si>
  <si>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</si>
  <si>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</si>
  <si>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</si>
  <si>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</si>
  <si>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</si>
  <si>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</si>
  <si>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</si>
  <si>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</si>
  <si>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</si>
  <si>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</si>
  <si>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</si>
  <si>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</si>
  <si>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</si>
  <si>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</si>
  <si>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</si>
  <si>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</si>
  <si>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</si>
  <si>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</si>
  <si>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</si>
  <si>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</si>
  <si>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</si>
  <si>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</si>
  <si>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</si>
  <si>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</si>
  <si>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</si>
  <si>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</si>
  <si>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</si>
  <si>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</si>
  <si>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</si>
  <si>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</si>
  <si>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</si>
  <si>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</si>
  <si>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</si>
  <si>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</si>
  <si>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</si>
  <si>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</si>
  <si>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</si>
  <si>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</si>
  <si>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</si>
  <si>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</si>
  <si>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</si>
  <si>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</si>
  <si>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</si>
  <si>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</si>
  <si>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</si>
  <si>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</si>
  <si>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</si>
  <si>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</si>
  <si>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</si>
  <si>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</si>
  <si>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</si>
  <si>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</si>
  <si>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</si>
  <si>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</si>
  <si>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</si>
  <si>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</si>
  <si>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</si>
  <si>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</si>
  <si>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</si>
  <si>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</si>
  <si>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</si>
  <si>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</si>
  <si>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</si>
  <si>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</si>
  <si>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</si>
  <si>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</si>
  <si>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</si>
  <si>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</si>
  <si>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</si>
  <si>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</si>
  <si>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</si>
  <si>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</si>
  <si>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</si>
  <si>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</si>
  <si>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</si>
  <si>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</si>
  <si>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</si>
  <si>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</si>
  <si>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</si>
  <si>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</si>
  <si>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</si>
  <si>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</si>
  <si>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</si>
  <si>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</si>
  <si>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</si>
  <si>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</si>
  <si>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</si>
  <si>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</si>
  <si>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</si>
  <si>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</si>
  <si>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</si>
  <si>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</si>
  <si>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</si>
  <si>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</si>
  <si>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</si>
  <si>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</si>
  <si>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</si>
  <si>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</si>
  <si>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</si>
  <si>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</si>
  <si>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</si>
  <si>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</si>
  <si>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</si>
  <si>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</si>
  <si>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</si>
  <si>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</si>
  <si>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</si>
  <si>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</si>
  <si>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</si>
  <si>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</si>
  <si>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</si>
  <si>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</si>
  <si>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</si>
  <si>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</si>
  <si>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</si>
  <si>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</si>
  <si>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</si>
  <si>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</si>
  <si>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</si>
  <si>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</si>
  <si>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</si>
  <si>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</si>
  <si>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</si>
  <si>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</si>
  <si>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</si>
  <si>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</si>
  <si>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</si>
  <si>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</si>
  <si>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</si>
  <si>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</si>
  <si>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</si>
  <si>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</si>
  <si>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</si>
  <si>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</si>
  <si>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</si>
  <si>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</si>
  <si>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</si>
  <si>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</si>
  <si>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</si>
  <si>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</si>
  <si>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</si>
  <si>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</si>
  <si>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</si>
  <si>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</si>
  <si>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</si>
  <si>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</si>
  <si>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</si>
  <si>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</si>
  <si>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</si>
  <si>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</si>
  <si>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</si>
  <si>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</si>
  <si>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</si>
  <si>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</si>
  <si>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</si>
  <si>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</si>
  <si>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</si>
  <si>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</si>
  <si>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</si>
  <si>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</si>
  <si>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</si>
  <si>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</si>
  <si>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</si>
  <si>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</si>
  <si>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</si>
  <si>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</si>
  <si>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</si>
  <si>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</si>
  <si>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</si>
  <si>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</si>
  <si>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</si>
  <si>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</si>
  <si>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</si>
  <si>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</si>
  <si>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</si>
  <si>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</si>
  <si>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</si>
  <si>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</si>
  <si>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</si>
  <si>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</si>
  <si>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</si>
  <si>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</si>
  <si>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</si>
  <si>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</si>
  <si>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</si>
  <si>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</si>
  <si>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</si>
  <si>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</si>
  <si>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</si>
  <si>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</si>
  <si>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</si>
  <si>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</si>
  <si>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</si>
  <si>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</si>
  <si>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</si>
  <si>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</si>
  <si>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</si>
  <si>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</si>
  <si>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</si>
  <si>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</si>
  <si>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</si>
  <si>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</si>
  <si>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</si>
  <si>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</si>
  <si>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</si>
  <si>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</si>
  <si>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</si>
  <si>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</si>
  <si>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</si>
  <si>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</si>
  <si>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</si>
  <si>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</si>
  <si>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</si>
  <si>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</si>
  <si>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</si>
  <si>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</si>
  <si>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</si>
  <si>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</si>
  <si>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</si>
  <si>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</si>
  <si>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</si>
  <si>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</si>
  <si>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</si>
  <si>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</si>
  <si>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</si>
  <si>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</si>
  <si>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</si>
  <si>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</si>
  <si>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</si>
  <si>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</si>
  <si>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</si>
  <si>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</si>
  <si>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</si>
  <si>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</si>
  <si>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</si>
  <si>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</si>
  <si>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</si>
  <si>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</si>
  <si>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</si>
  <si>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</si>
  <si>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</si>
  <si>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</si>
  <si>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</si>
  <si>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</si>
  <si>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</si>
  <si>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</si>
  <si>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</si>
  <si>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</si>
  <si>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</si>
  <si>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</si>
  <si>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</si>
  <si>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</si>
  <si>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</si>
  <si>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</si>
  <si>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</si>
  <si>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</si>
  <si>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</si>
  <si>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</si>
  <si>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</si>
  <si>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</si>
  <si>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</si>
  <si>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</si>
  <si>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</si>
  <si>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</si>
  <si>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</si>
  <si>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</si>
  <si>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</si>
  <si>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</si>
  <si>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</si>
  <si>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</si>
  <si>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</si>
  <si>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</si>
  <si>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</si>
  <si>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</si>
  <si>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</si>
  <si>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</si>
  <si>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</si>
  <si>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</si>
  <si>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</si>
  <si>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</si>
  <si>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</si>
  <si>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</si>
  <si>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</si>
  <si>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</si>
  <si>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</si>
  <si>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</si>
  <si>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</si>
  <si>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</si>
  <si>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</si>
  <si>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</si>
  <si>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</si>
  <si>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</si>
  <si>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</si>
  <si>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</si>
  <si>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</si>
  <si>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</si>
  <si>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</si>
  <si>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</si>
  <si>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</si>
  <si>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</si>
  <si>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</si>
  <si>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</si>
  <si>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</si>
  <si>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</si>
  <si>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</si>
  <si>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</si>
  <si>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</si>
  <si>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</si>
  <si>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</si>
  <si>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</si>
  <si>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</si>
  <si>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</si>
  <si>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</si>
  <si>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</si>
  <si>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</si>
  <si>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</si>
  <si>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</si>
  <si>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</si>
  <si>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</si>
  <si>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</si>
  <si>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</si>
  <si>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</si>
  <si>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</si>
  <si>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</si>
  <si>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</si>
  <si>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</si>
  <si>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</si>
  <si>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</si>
  <si>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</si>
  <si>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</si>
  <si>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</si>
  <si>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</si>
  <si>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</si>
  <si>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</si>
  <si>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</si>
  <si>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</si>
  <si>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</si>
  <si>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</si>
  <si>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</si>
  <si>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</si>
  <si>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</si>
  <si>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</si>
  <si>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</si>
  <si>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</si>
  <si>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</si>
  <si>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</si>
  <si>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</si>
  <si>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</si>
  <si>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</si>
  <si>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</si>
  <si>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</si>
  <si>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</si>
  <si>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</si>
  <si>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</si>
  <si>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</si>
  <si>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</si>
  <si>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</si>
  <si>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</si>
  <si>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</si>
  <si>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</si>
  <si>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</si>
  <si>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</si>
  <si>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</si>
  <si>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</si>
  <si>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</si>
  <si>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</si>
  <si>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</si>
  <si>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</si>
  <si>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</si>
  <si>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</si>
  <si>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</si>
  <si>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</si>
  <si>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</si>
  <si>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</si>
  <si>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</si>
  <si>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</si>
  <si>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</si>
  <si>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</si>
  <si>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</si>
  <si>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</si>
  <si>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</si>
  <si>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</si>
  <si>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</si>
  <si>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</si>
  <si>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</si>
  <si>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</si>
  <si>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</si>
  <si>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</si>
  <si>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</si>
  <si>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</si>
  <si>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</si>
  <si>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</si>
  <si>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</si>
  <si>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</si>
  <si>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</si>
  <si>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</si>
  <si>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</si>
  <si>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</si>
  <si>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</si>
  <si>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</si>
  <si>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</si>
  <si>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</si>
  <si>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</si>
  <si>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</si>
  <si>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</si>
  <si>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</si>
  <si>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</si>
  <si>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</si>
  <si>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</si>
  <si>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</si>
  <si>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</si>
  <si>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</si>
  <si>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</si>
  <si>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</si>
  <si>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</si>
  <si>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</si>
  <si>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</si>
  <si>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</si>
  <si>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</si>
  <si>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</si>
  <si>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</si>
  <si>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</si>
  <si>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</si>
  <si>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</si>
  <si>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</si>
  <si>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</si>
  <si>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</si>
  <si>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</si>
  <si>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</si>
  <si>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</si>
  <si>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</si>
  <si>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</si>
  <si>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</si>
  <si>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</si>
  <si>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</si>
  <si>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</si>
  <si>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</si>
  <si>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</si>
  <si>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</si>
  <si>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</si>
  <si>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</si>
  <si>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</si>
  <si>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</si>
  <si>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</si>
  <si>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</si>
  <si>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</si>
  <si>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</si>
  <si>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</si>
  <si>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</si>
  <si>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</si>
  <si>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</si>
  <si>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</si>
  <si>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</si>
  <si>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</si>
  <si>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</si>
  <si>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</si>
  <si>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</si>
  <si>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</si>
  <si>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</si>
  <si>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</si>
  <si>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</si>
  <si>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</si>
  <si>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</si>
  <si>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</si>
  <si>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</si>
  <si>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</si>
  <si>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</si>
  <si>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</si>
  <si>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</si>
  <si>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</si>
  <si>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</si>
  <si>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</si>
  <si>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</si>
  <si>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</si>
  <si>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</si>
  <si>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</si>
  <si>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</si>
  <si>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</si>
  <si>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</si>
  <si>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</si>
  <si>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</si>
  <si>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</si>
  <si>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</si>
  <si>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</si>
  <si>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</si>
  <si>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</si>
  <si>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</si>
  <si>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</si>
  <si>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</si>
  <si>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</si>
  <si>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</si>
  <si>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</si>
  <si>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</si>
  <si>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</si>
  <si>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</si>
  <si>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</si>
  <si>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</si>
  <si>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</si>
  <si>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</si>
  <si>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</si>
  <si>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</si>
  <si>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</si>
  <si>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</si>
  <si>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</si>
  <si>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</si>
  <si>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</si>
  <si>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</si>
  <si>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</si>
  <si>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</si>
  <si>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</si>
  <si>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</si>
  <si>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</si>
  <si>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</si>
  <si>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</si>
  <si>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</si>
  <si>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</si>
  <si>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</si>
  <si>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</si>
  <si>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</si>
  <si>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</si>
  <si>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</si>
  <si>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</si>
  <si>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</si>
  <si>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</si>
  <si>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</si>
  <si>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</si>
  <si>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</si>
  <si>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</si>
  <si>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</si>
  <si>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</si>
  <si>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</si>
  <si>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</si>
  <si>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</si>
  <si>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</si>
  <si>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</si>
  <si>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</si>
  <si>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</si>
  <si>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</si>
  <si>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</si>
  <si>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</si>
  <si>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</si>
  <si>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</si>
  <si>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</si>
  <si>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</si>
  <si>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</si>
  <si>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</si>
  <si>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</si>
  <si>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</si>
  <si>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</si>
  <si>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</si>
  <si>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</si>
  <si>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</si>
  <si>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</si>
  <si>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</si>
  <si>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</si>
  <si>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</si>
  <si>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</si>
  <si>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</si>
  <si>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</si>
  <si>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</si>
  <si>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</si>
  <si>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</si>
  <si>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</si>
  <si>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</si>
  <si>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</si>
  <si>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</si>
  <si>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</si>
  <si>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</si>
  <si>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</si>
  <si>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</si>
  <si>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</si>
  <si>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</si>
  <si>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</si>
  <si>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</si>
  <si>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</si>
  <si>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</si>
  <si>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</si>
  <si>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</si>
  <si>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</si>
  <si>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</si>
  <si>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</si>
  <si>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</si>
  <si>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</si>
  <si>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</si>
  <si>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</si>
  <si>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</si>
  <si>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</si>
  <si>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</si>
  <si>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</si>
  <si>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</si>
  <si>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</si>
  <si>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</si>
  <si>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</si>
  <si>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</si>
  <si>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</si>
  <si>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</si>
  <si>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</si>
  <si>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</si>
  <si>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</si>
  <si>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</si>
  <si>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</si>
  <si>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</si>
  <si>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</si>
  <si>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</si>
  <si>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</si>
  <si>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</si>
  <si>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</si>
  <si>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</si>
  <si>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</si>
  <si>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</si>
  <si>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</si>
  <si>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</si>
  <si>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</si>
  <si>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</si>
  <si>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</si>
  <si>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</si>
  <si>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</si>
  <si>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</si>
  <si>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</si>
  <si>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</si>
  <si>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</si>
  <si>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</si>
  <si>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</si>
  <si>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</si>
  <si>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</si>
  <si>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</si>
  <si>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</si>
  <si>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</si>
  <si>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</si>
  <si>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</si>
  <si>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</si>
  <si>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</si>
  <si>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</si>
  <si>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</si>
  <si>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</si>
  <si>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</si>
  <si>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</si>
  <si>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</si>
  <si>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</si>
  <si>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</si>
  <si>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</si>
  <si>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</si>
  <si>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</si>
  <si>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</si>
  <si>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</si>
  <si>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</si>
  <si>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</si>
  <si>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</si>
  <si>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</si>
  <si>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</si>
  <si>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</si>
  <si>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</si>
  <si>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</si>
  <si>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</si>
  <si>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</si>
  <si>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</si>
  <si>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</si>
  <si>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</si>
  <si>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</si>
  <si>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</si>
  <si>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</si>
  <si>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</si>
  <si>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</si>
  <si>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</si>
  <si>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</si>
  <si>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</si>
  <si>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</si>
  <si>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</si>
  <si>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</si>
  <si>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</si>
  <si>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</si>
  <si>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</si>
  <si>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</si>
  <si>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</si>
  <si>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</si>
  <si>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</si>
  <si>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</si>
  <si>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</si>
  <si>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</si>
  <si>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</si>
  <si>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</si>
  <si>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</si>
  <si>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</si>
  <si>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</si>
  <si>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</si>
  <si>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</si>
  <si>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</si>
  <si>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</si>
  <si>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</si>
  <si>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</si>
  <si>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</si>
  <si>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</si>
  <si>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</si>
  <si>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</si>
  <si>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</si>
  <si>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</si>
  <si>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</si>
  <si>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</si>
  <si>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</si>
  <si>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</si>
  <si>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</si>
  <si>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</si>
  <si>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</si>
  <si>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</si>
  <si>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</si>
  <si>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</si>
  <si>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</si>
  <si>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</si>
  <si>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</si>
  <si>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</si>
  <si>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</si>
  <si>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</si>
  <si>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</si>
  <si>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</si>
  <si>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</si>
  <si>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</si>
  <si>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</si>
  <si>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</si>
  <si>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</si>
  <si>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</si>
  <si>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</si>
  <si>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</si>
  <si>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</si>
  <si>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</si>
  <si>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</si>
  <si>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</si>
  <si>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</si>
  <si>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</si>
  <si>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</si>
  <si>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</si>
  <si>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</si>
  <si>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</si>
  <si>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</si>
  <si>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</si>
  <si>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</si>
  <si>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</si>
  <si>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</si>
  <si>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</si>
  <si>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</si>
  <si>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</si>
  <si>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</si>
  <si>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</si>
  <si>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</si>
  <si>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</si>
  <si>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</si>
  <si>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</si>
  <si>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</si>
  <si>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</si>
  <si>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</si>
  <si>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</si>
  <si>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</si>
  <si>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</si>
  <si>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</si>
  <si>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</si>
  <si>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</si>
  <si>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</si>
  <si>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</si>
  <si>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</si>
  <si>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</si>
  <si>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</si>
  <si>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</si>
  <si>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</si>
  <si>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</si>
  <si>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</si>
  <si>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</si>
  <si>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</si>
  <si>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</si>
  <si>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</si>
  <si>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</si>
  <si>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</si>
  <si>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</si>
  <si>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</si>
  <si>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</si>
  <si>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</si>
  <si>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</si>
  <si>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</si>
  <si>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</si>
  <si>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</si>
  <si>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</si>
  <si>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</si>
  <si>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</si>
  <si>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</si>
  <si>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</si>
  <si>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</si>
  <si>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</si>
  <si>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</si>
  <si>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</si>
  <si>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</si>
  <si>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</si>
  <si>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</si>
  <si>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</si>
  <si>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</si>
  <si>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</si>
  <si>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</si>
  <si>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</si>
  <si>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</si>
  <si>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</si>
  <si>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</si>
  <si>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</si>
  <si>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</si>
  <si>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</si>
  <si>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</si>
  <si>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</si>
  <si>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</si>
  <si>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</si>
  <si>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</si>
  <si>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</si>
  <si>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</si>
  <si>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</si>
  <si>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</si>
  <si>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</si>
  <si>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</si>
  <si>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</si>
  <si>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</si>
  <si>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</si>
  <si>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</si>
  <si>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</si>
  <si>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</si>
  <si>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</si>
  <si>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</si>
  <si>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</si>
  <si>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</si>
  <si>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</si>
  <si>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</si>
  <si>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</si>
  <si>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</si>
  <si>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</si>
  <si>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</si>
  <si>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</si>
  <si>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</si>
  <si>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</si>
  <si>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</si>
  <si>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</si>
  <si>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</si>
  <si>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</si>
  <si>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</si>
  <si>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</si>
  <si>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</si>
  <si>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</si>
  <si>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</si>
  <si>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</si>
  <si>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</si>
  <si>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</si>
  <si>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</si>
  <si>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</si>
  <si>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</si>
  <si>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</si>
  <si>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</si>
  <si>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</si>
  <si>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</si>
  <si>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</si>
  <si>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</si>
  <si>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</si>
  <si>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</si>
  <si>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</si>
  <si>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</si>
  <si>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</si>
  <si>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</si>
  <si>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</si>
  <si>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</si>
  <si>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</si>
  <si>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</si>
  <si>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</si>
  <si>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</si>
  <si>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</si>
  <si>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</si>
  <si>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</si>
  <si>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</si>
  <si>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</si>
  <si>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</si>
  <si>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</si>
  <si>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</si>
  <si>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</si>
  <si>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</si>
  <si>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</si>
  <si>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</si>
  <si>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</si>
  <si>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</si>
  <si>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</si>
  <si>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</si>
  <si>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</si>
  <si>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</si>
  <si>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</si>
  <si>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</si>
  <si>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</si>
  <si>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</si>
  <si>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</si>
  <si>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</si>
  <si>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</si>
  <si>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</si>
  <si>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</si>
  <si>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</si>
  <si>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</si>
  <si>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</si>
  <si>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</si>
  <si>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</si>
  <si>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</si>
  <si>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</si>
  <si>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</si>
  <si>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</si>
  <si>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</si>
  <si>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</si>
  <si>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</si>
  <si>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</si>
  <si>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</si>
  <si>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</si>
  <si>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</si>
  <si>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</si>
  <si>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</si>
  <si>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</si>
  <si>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</si>
  <si>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</si>
  <si>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</si>
  <si>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</si>
  <si>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</si>
  <si>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</si>
  <si>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</si>
  <si>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</si>
  <si>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</si>
  <si>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</si>
  <si>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</si>
  <si>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</si>
  <si>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</si>
  <si>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</si>
  <si>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</si>
  <si>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</si>
  <si>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</si>
  <si>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</si>
  <si>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</si>
  <si>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</si>
  <si>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</si>
  <si>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</si>
  <si>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</si>
  <si>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</si>
  <si>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</si>
  <si>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</si>
  <si>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</si>
  <si>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</si>
  <si>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</si>
  <si>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</si>
  <si>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</si>
  <si>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</si>
  <si>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</si>
  <si>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</si>
  <si>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</si>
  <si>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</si>
  <si>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</si>
  <si>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</si>
  <si>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</si>
  <si>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</si>
  <si>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</si>
  <si>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</si>
  <si>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</si>
  <si>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</si>
  <si>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</si>
  <si>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</si>
  <si>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</si>
  <si>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</si>
  <si>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</si>
  <si>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</si>
  <si>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</si>
  <si>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</si>
  <si>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</si>
  <si>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</si>
  <si>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</si>
  <si>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</si>
  <si>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</si>
  <si>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</si>
  <si>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</si>
  <si>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</si>
  <si>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</si>
  <si>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</si>
  <si>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</si>
  <si>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</si>
  <si>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</si>
  <si>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</si>
  <si>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</si>
  <si>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</si>
  <si>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</si>
  <si>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</si>
  <si>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</si>
  <si>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</si>
  <si>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</si>
  <si>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</si>
  <si>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</si>
  <si>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</si>
  <si>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</si>
  <si>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</si>
  <si>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</si>
  <si>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</si>
  <si>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</si>
  <si>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</si>
  <si>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</si>
  <si>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</si>
  <si>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</si>
  <si>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</si>
  <si>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</si>
  <si>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</si>
  <si>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</si>
  <si>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</si>
  <si>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</si>
  <si>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</si>
  <si>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</si>
  <si>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</si>
  <si>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</si>
  <si>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</si>
  <si>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</si>
  <si>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</si>
  <si>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</si>
  <si>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</si>
  <si>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</si>
  <si>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</si>
  <si>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</si>
  <si>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</si>
  <si>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</si>
  <si>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</si>
  <si>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</si>
  <si>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</si>
  <si>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</si>
  <si>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</si>
  <si>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</si>
  <si>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</si>
  <si>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</si>
  <si>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</si>
  <si>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</si>
  <si>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</si>
  <si>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</si>
  <si>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</si>
  <si>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</si>
  <si>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</si>
  <si>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</si>
  <si>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</si>
  <si>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</si>
  <si>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</si>
  <si>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</si>
  <si>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</si>
  <si>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</si>
  <si>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</si>
  <si>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</si>
  <si>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</si>
  <si>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</si>
  <si>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</si>
  <si>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</si>
  <si>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</si>
  <si>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</si>
  <si>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</si>
  <si>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</si>
  <si>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</si>
  <si>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</si>
  <si>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</si>
  <si>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</si>
  <si>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</si>
  <si>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</si>
  <si>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</si>
  <si>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</si>
  <si>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</si>
  <si>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</si>
  <si>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</si>
  <si>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</si>
  <si>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</si>
  <si>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</si>
  <si>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</si>
  <si>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</si>
  <si>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</si>
  <si>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</si>
  <si>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</si>
  <si>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</si>
  <si>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</si>
  <si>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</si>
  <si>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</si>
  <si>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</si>
  <si>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</si>
  <si>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</si>
  <si>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</si>
  <si>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</si>
  <si>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</si>
  <si>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</si>
  <si>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</si>
  <si>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</si>
  <si>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</si>
  <si>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</si>
  <si>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</si>
  <si>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</si>
  <si>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</si>
  <si>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</si>
  <si>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</si>
  <si>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</si>
  <si>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</si>
  <si>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</si>
  <si>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</si>
  <si>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</si>
  <si>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</si>
  <si>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</si>
  <si>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</si>
  <si>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</si>
  <si>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</si>
  <si>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</si>
  <si>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</si>
  <si>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</si>
  <si>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</si>
  <si>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</si>
  <si>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</si>
  <si>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</si>
  <si>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</si>
  <si>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</si>
  <si>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</si>
  <si>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</si>
  <si>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</si>
  <si>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</si>
  <si>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</si>
  <si>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</si>
  <si>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</si>
  <si>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</si>
  <si>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</si>
  <si>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</si>
  <si>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</si>
  <si>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</si>
  <si>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</si>
  <si>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</si>
  <si>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</si>
  <si>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</si>
  <si>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</si>
  <si>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</si>
  <si>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</si>
  <si>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</si>
  <si>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</si>
  <si>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</si>
  <si>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</si>
  <si>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</si>
  <si>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</si>
  <si>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</si>
  <si>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</si>
  <si>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</si>
  <si>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</si>
  <si>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</si>
  <si>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</si>
  <si>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</si>
  <si>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</si>
  <si>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</si>
  <si>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</si>
  <si>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</si>
  <si>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</si>
  <si>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</si>
  <si>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</si>
  <si>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</si>
  <si>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</si>
  <si>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</si>
  <si>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</si>
  <si>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</si>
  <si>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</si>
  <si>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</si>
  <si>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</si>
  <si>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</si>
  <si>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</si>
  <si>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</si>
  <si>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</si>
  <si>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</si>
  <si>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</si>
  <si>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</si>
  <si>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</si>
  <si>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</si>
  <si>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</si>
  <si>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</si>
  <si>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</si>
  <si>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</si>
  <si>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</si>
  <si>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</si>
  <si>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</si>
  <si>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</si>
  <si>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</si>
  <si>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</si>
  <si>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</si>
  <si>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</si>
  <si>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</si>
  <si>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</si>
  <si>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</si>
  <si>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</si>
  <si>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</si>
  <si>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</si>
  <si>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</si>
  <si>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</si>
  <si>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</si>
  <si>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</si>
  <si>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</si>
  <si>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</si>
  <si>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</si>
  <si>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</si>
  <si>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</si>
  <si>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</si>
  <si>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</si>
  <si>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</si>
  <si>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</si>
  <si>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</si>
  <si>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</si>
  <si>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</si>
  <si>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</si>
  <si>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</si>
  <si>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</si>
  <si>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</si>
  <si>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</si>
  <si>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</si>
  <si>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</si>
  <si>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</si>
  <si>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</si>
  <si>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</si>
  <si>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</si>
  <si>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</si>
  <si>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</si>
  <si>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</si>
  <si>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</si>
  <si>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</si>
  <si>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</si>
  <si>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</si>
  <si>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</si>
  <si>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</si>
  <si>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</si>
  <si>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</si>
  <si>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</si>
  <si>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</si>
  <si>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</si>
  <si>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</si>
  <si>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</si>
  <si>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</si>
  <si>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</si>
  <si>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</si>
  <si>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</si>
  <si>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</si>
  <si>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</si>
  <si>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</si>
  <si>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</si>
  <si>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</si>
  <si>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</si>
  <si>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</si>
  <si>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</si>
  <si>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</si>
  <si>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</si>
  <si>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</si>
  <si>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</si>
  <si>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</si>
  <si>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</si>
  <si>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</si>
  <si>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</si>
  <si>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</si>
  <si>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</si>
  <si>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</si>
  <si>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</si>
  <si>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</si>
  <si>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</si>
  <si>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</si>
  <si>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</si>
  <si>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</si>
  <si>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</si>
  <si>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</si>
  <si>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</si>
  <si>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</si>
  <si>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</si>
  <si>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</si>
  <si>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</si>
  <si>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</si>
  <si>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</si>
  <si>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</si>
  <si>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</si>
  <si>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</si>
  <si>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</si>
  <si>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</si>
  <si>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</si>
  <si>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</si>
  <si>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</si>
  <si>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</si>
  <si>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</si>
  <si>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</si>
  <si>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</si>
  <si>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</si>
  <si>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</si>
  <si>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</si>
  <si>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</si>
  <si>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</si>
  <si>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</si>
  <si>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</si>
  <si>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</si>
  <si>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</si>
  <si>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</si>
  <si>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</si>
  <si>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</si>
  <si>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</si>
  <si>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</si>
  <si>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</si>
  <si>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</si>
  <si>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</si>
  <si>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</si>
  <si>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</si>
  <si>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</si>
  <si>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</si>
  <si>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</si>
  <si>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</si>
  <si>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</si>
  <si>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</si>
  <si>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</si>
  <si>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</si>
  <si>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</si>
  <si>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</si>
  <si>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</si>
  <si>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</si>
  <si>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</si>
  <si>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</si>
  <si>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</si>
  <si>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</si>
  <si>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</si>
  <si>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</si>
  <si>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</si>
  <si>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</si>
  <si>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</si>
  <si>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</si>
  <si>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</si>
  <si>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</si>
  <si>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</si>
  <si>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</si>
  <si>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</si>
  <si>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</si>
  <si>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</si>
  <si>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</si>
  <si>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</si>
  <si>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</si>
  <si>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</si>
  <si>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</si>
  <si>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</si>
  <si>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</si>
  <si>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</si>
  <si>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</si>
  <si>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</si>
  <si>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</si>
  <si>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</si>
  <si>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</si>
  <si>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</si>
  <si>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</si>
  <si>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</si>
  <si>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</si>
  <si>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</si>
  <si>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</si>
  <si>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</si>
  <si>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</si>
  <si>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</si>
  <si>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</si>
  <si>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</si>
  <si>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</si>
  <si>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</si>
  <si>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</si>
  <si>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</si>
  <si>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</si>
  <si>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</si>
  <si>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</si>
  <si>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</si>
  <si>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</si>
  <si>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</si>
  <si>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</si>
  <si>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</si>
  <si>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</si>
  <si>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</si>
  <si>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</si>
  <si>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</si>
  <si>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</si>
  <si>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</si>
  <si>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</si>
  <si>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</si>
  <si>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</si>
  <si>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</si>
  <si>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</si>
  <si>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</si>
  <si>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</si>
  <si>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</si>
  <si>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</si>
  <si>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</si>
  <si>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</si>
  <si>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</si>
  <si>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</si>
  <si>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</si>
  <si>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</si>
  <si>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</si>
  <si>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</si>
  <si>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</si>
  <si>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</si>
  <si>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</si>
  <si>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</si>
  <si>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</si>
  <si>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</si>
  <si>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</si>
  <si>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</si>
  <si>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</si>
  <si>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</si>
  <si>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</si>
  <si>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</si>
  <si>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</si>
  <si>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</si>
  <si>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</si>
  <si>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</si>
  <si>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</si>
  <si>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</si>
  <si>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</si>
  <si>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</si>
  <si>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</si>
  <si>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</si>
  <si>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</si>
  <si>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</si>
  <si>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</si>
  <si>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</si>
  <si>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</si>
  <si>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</si>
  <si>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</si>
  <si>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</si>
  <si>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</si>
  <si>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</si>
  <si>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</si>
  <si>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</si>
  <si>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</si>
  <si>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</si>
  <si>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</si>
  <si>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</si>
  <si>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</si>
  <si>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</si>
  <si>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</si>
  <si>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</si>
  <si>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</si>
  <si>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</si>
  <si>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</si>
  <si>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</si>
  <si>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</si>
  <si>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</si>
  <si>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</si>
  <si>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</si>
  <si>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</si>
  <si>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</si>
  <si>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</si>
  <si>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</si>
  <si>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</si>
  <si>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</si>
  <si>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</si>
  <si>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</si>
  <si>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</si>
  <si>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</si>
  <si>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</si>
  <si>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</si>
  <si>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</si>
  <si>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</si>
  <si>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</si>
  <si>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</si>
  <si>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</si>
  <si>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</si>
  <si>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</si>
  <si>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</si>
  <si>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</si>
  <si>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</si>
  <si>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</si>
  <si>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</si>
  <si>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</si>
  <si>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</si>
  <si>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</si>
  <si>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</si>
  <si>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</si>
  <si>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</si>
  <si>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</si>
  <si>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</si>
  <si>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</si>
  <si>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</si>
  <si>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</si>
  <si>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</si>
  <si>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</si>
  <si>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</si>
  <si>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</si>
  <si>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</si>
  <si>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</si>
  <si>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</si>
  <si>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</si>
  <si>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</si>
  <si>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</si>
  <si>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</si>
  <si>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</si>
  <si>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</si>
  <si>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</si>
  <si>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</si>
  <si>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</si>
  <si>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</si>
  <si>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</si>
  <si>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</si>
  <si>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</si>
  <si>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</si>
  <si>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</si>
  <si>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</si>
  <si>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</si>
  <si>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</si>
  <si>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</si>
  <si>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</si>
  <si>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</si>
  <si>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</si>
  <si>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</si>
  <si>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</si>
  <si>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</si>
  <si>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</si>
  <si>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</si>
  <si>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</si>
  <si>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</si>
  <si>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</si>
  <si>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</si>
  <si>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</si>
  <si>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</si>
  <si>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</si>
  <si>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</si>
  <si>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</si>
  <si>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</si>
  <si>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</si>
  <si>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</si>
  <si>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</si>
  <si>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</si>
  <si>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</si>
  <si>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</si>
  <si>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</si>
  <si>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</si>
  <si>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</si>
  <si>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</si>
  <si>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</si>
  <si>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</si>
  <si>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</si>
  <si>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</si>
  <si>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</si>
  <si>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</si>
  <si>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</si>
  <si>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</si>
  <si>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</si>
  <si>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</si>
  <si>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</si>
  <si>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</si>
  <si>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</si>
  <si>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</si>
  <si>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</si>
  <si>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</si>
  <si>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</si>
  <si>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</si>
  <si>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</si>
  <si>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</si>
  <si>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</si>
  <si>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</si>
  <si>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</si>
  <si>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</si>
  <si>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</si>
  <si>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</si>
  <si>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</si>
  <si>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</si>
  <si>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</si>
  <si>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</si>
  <si>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</si>
  <si>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</si>
  <si>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</si>
  <si>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</si>
  <si>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</si>
  <si>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</si>
  <si>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</si>
  <si>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</si>
  <si>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</si>
  <si>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</si>
  <si>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</si>
  <si>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</si>
  <si>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</si>
  <si>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</si>
  <si>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</si>
  <si>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</si>
  <si>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</si>
  <si>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</si>
  <si>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</si>
  <si>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</si>
  <si>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</si>
  <si>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</si>
  <si>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</si>
  <si>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</si>
  <si>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</si>
  <si>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</si>
  <si>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</si>
  <si>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</si>
  <si>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</si>
  <si>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</si>
  <si>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</si>
  <si>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</si>
  <si>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</si>
  <si>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</si>
  <si>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</si>
  <si>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</si>
  <si>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</si>
  <si>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</si>
  <si>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</si>
  <si>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</si>
  <si>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</si>
  <si>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</si>
  <si>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</si>
  <si>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</si>
  <si>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</si>
  <si>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</si>
  <si>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</si>
  <si>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</si>
  <si>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</si>
  <si>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</si>
  <si>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</si>
  <si>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</si>
  <si>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</si>
  <si>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</si>
  <si>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</si>
  <si>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</si>
  <si>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</si>
  <si>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</si>
  <si>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</si>
  <si>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</si>
  <si>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</si>
  <si>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</si>
  <si>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</si>
  <si>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</si>
  <si>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</si>
  <si>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</si>
  <si>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</si>
  <si>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</si>
  <si>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</si>
  <si>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</si>
  <si>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</si>
  <si>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</si>
  <si>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</si>
  <si>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</si>
  <si>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</si>
  <si>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</si>
  <si>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</si>
  <si>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</si>
  <si>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</si>
  <si>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</si>
  <si>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</si>
  <si>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</si>
  <si>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</si>
  <si>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</si>
  <si>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</si>
  <si>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</si>
  <si>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</si>
  <si>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</si>
  <si>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</si>
  <si>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</si>
  <si>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</si>
  <si>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</si>
  <si>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</si>
  <si>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</si>
  <si>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</si>
  <si>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</si>
  <si>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</si>
  <si>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</si>
  <si>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</si>
  <si>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</si>
  <si>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</si>
  <si>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</si>
  <si>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</si>
  <si>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</si>
  <si>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</si>
  <si>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</si>
  <si>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</si>
  <si>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</si>
  <si>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</si>
  <si>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</si>
  <si>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</si>
  <si>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</si>
  <si>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</si>
  <si>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</si>
  <si>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</si>
  <si>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</si>
  <si>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</si>
  <si>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</si>
  <si>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</si>
  <si>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</si>
  <si>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</si>
  <si>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</si>
  <si>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</si>
  <si>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</si>
  <si>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</si>
  <si>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</si>
  <si>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</si>
  <si>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</si>
  <si>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</si>
  <si>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</si>
  <si>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</si>
  <si>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</si>
  <si>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</si>
  <si>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</si>
  <si>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</si>
  <si>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</si>
  <si>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</si>
  <si>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</si>
  <si>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</si>
  <si>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</si>
  <si>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</si>
  <si>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</si>
  <si>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</si>
  <si>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</si>
  <si>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</si>
  <si>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</si>
  <si>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</si>
  <si>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</si>
  <si>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</si>
  <si>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</si>
  <si>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</si>
  <si>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</si>
  <si>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</si>
  <si>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</si>
  <si>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</si>
  <si>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</si>
  <si>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</si>
  <si>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</si>
  <si>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</si>
  <si>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</si>
  <si>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</si>
  <si>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</si>
  <si>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</si>
  <si>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</si>
  <si>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</si>
  <si>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</si>
  <si>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</si>
  <si>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</si>
  <si>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</si>
  <si>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</si>
  <si>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</si>
  <si>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</si>
  <si>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</si>
  <si>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</si>
  <si>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</si>
  <si>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</si>
  <si>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</si>
  <si>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</si>
  <si>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</si>
  <si>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</si>
  <si>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</si>
  <si>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</si>
  <si>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</si>
  <si>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</si>
  <si>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</si>
  <si>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</si>
  <si>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</si>
  <si>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</si>
  <si>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</si>
  <si>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</si>
  <si>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</si>
  <si>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</si>
  <si>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</si>
  <si>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</si>
  <si>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</si>
  <si>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</si>
  <si>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</si>
  <si>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</si>
  <si>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</si>
  <si>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</si>
  <si>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</si>
  <si>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</si>
  <si>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</si>
  <si>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</si>
  <si>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</si>
  <si>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</si>
  <si>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</si>
  <si>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</si>
  <si>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</si>
  <si>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</si>
  <si>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</si>
  <si>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</si>
  <si>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</si>
  <si>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</si>
  <si>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</si>
  <si>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</si>
  <si>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</si>
  <si>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</si>
  <si>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</si>
  <si>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</si>
  <si>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</si>
  <si>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</si>
  <si>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</si>
  <si>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</si>
  <si>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</si>
  <si>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</si>
  <si>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</si>
  <si>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</si>
  <si>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</si>
  <si>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</si>
  <si>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</si>
  <si>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</si>
  <si>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</si>
  <si>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</si>
  <si>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</si>
  <si>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</si>
  <si>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</si>
  <si>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</si>
  <si>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</si>
  <si>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</si>
  <si>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</si>
  <si>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</si>
  <si>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</si>
  <si>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</si>
  <si>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</si>
  <si>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</si>
  <si>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</si>
  <si>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</si>
  <si>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</si>
  <si>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</si>
  <si>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</si>
  <si>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</si>
  <si>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</si>
  <si>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</si>
  <si>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</si>
  <si>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</si>
  <si>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</si>
  <si>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</si>
  <si>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</si>
  <si>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</si>
  <si>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</si>
  <si>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</si>
  <si>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</si>
  <si>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</si>
  <si>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</si>
  <si>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</si>
  <si>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</si>
  <si>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</si>
  <si>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</si>
  <si>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</si>
  <si>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</si>
  <si>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</si>
  <si>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</si>
  <si>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</si>
  <si>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</si>
  <si>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</si>
  <si>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</si>
  <si>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</si>
  <si>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</si>
  <si>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</si>
  <si>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</si>
  <si>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</si>
  <si>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</si>
  <si>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</si>
  <si>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</si>
  <si>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</si>
  <si>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</si>
  <si>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</si>
  <si>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</si>
  <si>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</si>
  <si>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</si>
  <si>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</si>
  <si>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</si>
  <si>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</si>
  <si>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</si>
  <si>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</si>
  <si>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</si>
  <si>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</si>
  <si>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</si>
  <si>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</si>
  <si>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</si>
  <si>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</si>
  <si>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</si>
  <si>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</si>
  <si>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</si>
  <si>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</si>
  <si>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</si>
  <si>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</si>
  <si>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</si>
  <si>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</si>
  <si>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</si>
  <si>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</si>
  <si>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</si>
  <si>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</si>
  <si>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</si>
  <si>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</si>
  <si>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</si>
  <si>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</si>
  <si>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</si>
  <si>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</si>
  <si>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</si>
  <si>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</si>
  <si>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</si>
  <si>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</si>
  <si>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</si>
  <si>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</si>
  <si>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</si>
  <si>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</si>
  <si>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</si>
  <si>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</si>
  <si>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</si>
  <si>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</si>
  <si>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</si>
  <si>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</si>
  <si>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</si>
  <si>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</si>
  <si>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</si>
  <si>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</si>
  <si>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</si>
  <si>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</si>
  <si>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</si>
  <si>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</si>
  <si>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</si>
  <si>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</si>
  <si>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</si>
  <si>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</si>
  <si>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</si>
  <si>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</si>
  <si>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</si>
  <si>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</si>
  <si>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</si>
  <si>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</si>
  <si>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</si>
  <si>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</si>
  <si>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</si>
  <si>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</si>
  <si>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</si>
  <si>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</si>
  <si>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</si>
  <si>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</si>
  <si>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</si>
  <si>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</si>
  <si>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</si>
  <si>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</si>
  <si>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</si>
  <si>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</si>
  <si>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</si>
  <si>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</si>
  <si>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</si>
  <si>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</si>
  <si>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</si>
  <si>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</si>
  <si>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</si>
  <si>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</si>
  <si>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</si>
  <si>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</si>
  <si>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</si>
  <si>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</si>
  <si>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</si>
  <si>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</si>
  <si>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</si>
  <si>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</si>
  <si>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</si>
  <si>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</si>
  <si>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</si>
  <si>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</si>
  <si>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</si>
  <si>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</si>
  <si>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</si>
  <si>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</si>
  <si>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</si>
  <si>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</si>
  <si>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</si>
  <si>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</si>
  <si>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</si>
  <si>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</si>
  <si>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</si>
  <si>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</si>
  <si>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</si>
  <si>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</si>
  <si>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</si>
  <si>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</si>
  <si>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</si>
  <si>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</si>
  <si>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</si>
  <si>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</si>
  <si>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</si>
  <si>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</si>
  <si>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</si>
  <si>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</si>
  <si>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</si>
  <si>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</si>
  <si>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</si>
  <si>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</si>
  <si>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</si>
  <si>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</si>
  <si>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</si>
  <si>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</si>
  <si>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</si>
  <si>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</si>
  <si>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</si>
  <si>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</si>
  <si>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</si>
  <si>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</si>
  <si>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</si>
  <si>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</si>
  <si>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</si>
  <si>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</si>
  <si>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</si>
  <si>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</si>
  <si>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</si>
  <si>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</si>
  <si>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</si>
  <si>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</si>
  <si>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</si>
  <si>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</si>
  <si>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</si>
  <si>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</si>
  <si>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</si>
  <si>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</si>
  <si>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</si>
  <si>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</si>
  <si>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</si>
  <si>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</si>
  <si>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</si>
  <si>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</si>
  <si>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</si>
  <si>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</si>
  <si>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</si>
  <si>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</si>
  <si>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</si>
  <si>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</si>
  <si>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</si>
  <si>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</si>
  <si>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</si>
  <si>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</si>
  <si>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</si>
  <si>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</si>
  <si>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</si>
  <si>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</si>
  <si>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</si>
  <si>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</si>
  <si>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</si>
  <si>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</si>
  <si>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</si>
  <si>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</si>
  <si>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</si>
  <si>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</si>
  <si>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</si>
  <si>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</si>
  <si>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</si>
  <si>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</si>
  <si>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</si>
  <si>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</si>
  <si>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</si>
  <si>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</si>
  <si>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</si>
  <si>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</si>
  <si>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</si>
  <si>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</si>
  <si>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</si>
  <si>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</si>
  <si>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</si>
  <si>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</si>
  <si>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</si>
  <si>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</si>
  <si>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</si>
  <si>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</si>
  <si>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</si>
  <si>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</si>
  <si>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</si>
  <si>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</si>
  <si>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</si>
  <si>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</si>
  <si>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</si>
  <si>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</si>
  <si>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</si>
  <si>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</si>
  <si>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</si>
  <si>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</si>
  <si>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</si>
  <si>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</si>
  <si>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</si>
  <si>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</si>
  <si>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</si>
  <si>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</si>
  <si>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</si>
  <si>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</si>
  <si>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</si>
  <si>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</si>
  <si>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</si>
  <si>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</si>
  <si>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</si>
  <si>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</si>
  <si>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</si>
  <si>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</si>
  <si>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</si>
  <si>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</si>
  <si>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</si>
  <si>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</si>
  <si>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</si>
  <si>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</si>
  <si>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</si>
  <si>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</si>
  <si>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</si>
  <si>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</si>
  <si>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</si>
  <si>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</si>
  <si>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</si>
  <si>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</si>
  <si>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</si>
  <si>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</si>
  <si>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</si>
  <si>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</si>
  <si>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</si>
  <si>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</si>
  <si>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</si>
  <si>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</si>
  <si>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</si>
  <si>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</si>
  <si>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</si>
  <si>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</si>
  <si>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</si>
  <si>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</si>
  <si>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</si>
  <si>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</si>
  <si>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</si>
  <si>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</si>
  <si>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</si>
  <si>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</si>
  <si>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</si>
  <si>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</si>
  <si>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</si>
  <si>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</si>
  <si>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</si>
  <si>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</si>
  <si>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</si>
  <si>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</si>
  <si>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</si>
  <si>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</si>
  <si>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</si>
  <si>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</si>
  <si>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</si>
  <si>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</si>
  <si>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</si>
  <si>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</si>
  <si>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</si>
  <si>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</si>
  <si>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</si>
  <si>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</si>
  <si>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</si>
  <si>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</si>
  <si>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</si>
  <si>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</si>
  <si>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</si>
  <si>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</si>
  <si>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</si>
  <si>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</si>
  <si>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</si>
  <si>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</si>
  <si>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</si>
  <si>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</si>
  <si>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</si>
  <si>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</si>
  <si>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</si>
  <si>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</si>
  <si>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</si>
  <si>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</si>
  <si>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</si>
  <si>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</si>
  <si>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</si>
  <si>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</si>
  <si>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</si>
  <si>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</si>
  <si>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</si>
  <si>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</si>
  <si>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</si>
  <si>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</si>
  <si>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</si>
  <si>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</si>
  <si>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</si>
  <si>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</si>
  <si>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</si>
  <si>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</si>
  <si>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</si>
  <si>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</si>
  <si>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</si>
  <si>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</si>
  <si>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</si>
  <si>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</si>
  <si>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</si>
  <si>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</si>
  <si>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</si>
  <si>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</si>
  <si>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</si>
  <si>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</si>
  <si>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</si>
  <si>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</si>
  <si>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</si>
  <si>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</si>
  <si>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</si>
  <si>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</si>
  <si>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</si>
  <si>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</si>
  <si>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</si>
  <si>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</si>
  <si>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</si>
  <si>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</si>
  <si>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</si>
  <si>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</si>
  <si>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</si>
  <si>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</si>
  <si>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</si>
  <si>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</si>
  <si>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</si>
  <si>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</si>
  <si>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</si>
  <si>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</si>
  <si>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</si>
  <si>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</si>
  <si>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</si>
  <si>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</si>
  <si>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</si>
  <si>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</si>
  <si>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</si>
  <si>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</si>
  <si>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</si>
  <si>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</si>
  <si>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</si>
  <si>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</si>
  <si>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</si>
  <si>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</si>
  <si>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</si>
  <si>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</si>
  <si>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</si>
  <si>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</si>
  <si>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</si>
  <si>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</si>
  <si>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</si>
  <si>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</si>
  <si>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</si>
  <si>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</si>
  <si>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</si>
  <si>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</si>
  <si>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</si>
  <si>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</si>
  <si>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</si>
  <si>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</si>
  <si>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</si>
  <si>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</si>
  <si>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</si>
  <si>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</si>
  <si>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</si>
  <si>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</si>
  <si>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</si>
  <si>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</si>
  <si>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</si>
  <si>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</si>
  <si>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</si>
  <si>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</si>
  <si>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</si>
  <si>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</si>
  <si>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</si>
  <si>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</si>
  <si>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</si>
  <si>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</si>
  <si>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</si>
  <si>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</si>
  <si>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</si>
  <si>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</si>
  <si>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</si>
  <si>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</si>
  <si>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</si>
  <si>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</si>
  <si>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</si>
  <si>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</si>
  <si>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</si>
  <si>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</si>
  <si>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</si>
  <si>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</si>
  <si>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</si>
  <si>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</si>
  <si>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</si>
  <si>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</si>
  <si>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</si>
  <si>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</si>
  <si>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</si>
  <si>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</si>
  <si>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</si>
  <si>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</si>
  <si>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</si>
  <si>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</si>
  <si>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</si>
  <si>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</si>
  <si>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</si>
  <si>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</si>
  <si>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</si>
  <si>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</si>
  <si>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</si>
  <si>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</si>
  <si>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</si>
  <si>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</si>
  <si>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</si>
  <si>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</si>
  <si>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</si>
  <si>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</si>
  <si>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</si>
  <si>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</si>
  <si>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</si>
  <si>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</si>
  <si>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</si>
  <si>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</si>
  <si>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</si>
  <si>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</si>
  <si>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</si>
  <si>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</si>
  <si>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</si>
  <si>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</si>
  <si>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</si>
  <si>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</si>
  <si>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</si>
  <si>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</si>
  <si>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</si>
  <si>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</si>
  <si>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</si>
  <si>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</si>
  <si>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</si>
  <si>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</si>
  <si>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</si>
  <si>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</si>
  <si>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</si>
  <si>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</si>
  <si>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</si>
  <si>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</si>
  <si>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</si>
  <si>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</si>
  <si>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</si>
  <si>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</si>
  <si>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</si>
  <si>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</si>
  <si>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</si>
  <si>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</si>
  <si>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</si>
  <si>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</si>
  <si>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</si>
  <si>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</si>
  <si>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</si>
  <si>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</si>
  <si>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</si>
  <si>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</si>
  <si>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</si>
  <si>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</si>
  <si>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</si>
  <si>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</si>
  <si>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</si>
  <si>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</si>
  <si>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</si>
  <si>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</si>
  <si>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</si>
  <si>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</si>
  <si>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</si>
  <si>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</si>
  <si>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</si>
  <si>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</si>
  <si>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</si>
  <si>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</si>
  <si>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</si>
  <si>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</si>
  <si>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</si>
  <si>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</si>
  <si>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</si>
  <si>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</si>
  <si>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</si>
  <si>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</si>
  <si>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</si>
  <si>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</si>
  <si>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</si>
  <si>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</si>
  <si>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</si>
  <si>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</si>
  <si>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</si>
  <si>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</si>
  <si>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</si>
  <si>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</si>
  <si>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</si>
  <si>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</si>
  <si>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</si>
  <si>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</si>
  <si>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</si>
  <si>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</si>
  <si>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</si>
  <si>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</si>
  <si>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</si>
  <si>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</si>
  <si>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</si>
  <si>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</si>
  <si>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</si>
  <si>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</si>
  <si>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</si>
  <si>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</si>
  <si>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</si>
  <si>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</si>
  <si>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</si>
  <si>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</si>
  <si>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</si>
  <si>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</si>
  <si>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</si>
  <si>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</si>
  <si>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</si>
  <si>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</si>
  <si>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</si>
  <si>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</si>
  <si>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</si>
  <si>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</si>
  <si>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</si>
  <si>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</si>
  <si>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</si>
  <si>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</si>
  <si>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</si>
  <si>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</si>
  <si>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</si>
  <si>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</si>
  <si>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</si>
  <si>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</si>
  <si>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</si>
  <si>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</si>
  <si>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</si>
  <si>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</si>
  <si>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</si>
  <si>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</si>
  <si>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</si>
  <si>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</si>
  <si>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</si>
  <si>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</si>
  <si>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</si>
  <si>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</si>
  <si>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</si>
  <si>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</si>
  <si>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</si>
  <si>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</si>
  <si>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</si>
  <si>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</si>
  <si>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</si>
  <si>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</si>
  <si>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</si>
  <si>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</si>
  <si>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</si>
  <si>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</si>
  <si>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</si>
  <si>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</si>
  <si>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</si>
  <si>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</si>
  <si>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</si>
  <si>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</si>
  <si>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</si>
  <si>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</si>
  <si>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</si>
  <si>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</si>
  <si>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</si>
  <si>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</si>
  <si>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</si>
  <si>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</si>
  <si>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</si>
  <si>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</si>
  <si>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</si>
  <si>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</si>
  <si>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</si>
  <si>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</si>
  <si>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</si>
  <si>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</si>
  <si>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</si>
  <si>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</si>
  <si>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</si>
  <si>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</si>
  <si>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</si>
  <si>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</si>
  <si>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</si>
  <si>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</si>
  <si>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</si>
  <si>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</si>
  <si>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</si>
  <si>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</si>
  <si>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</si>
  <si>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</si>
  <si>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</si>
  <si>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</si>
  <si>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</si>
  <si>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</si>
  <si>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</si>
  <si>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</si>
  <si>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</si>
  <si>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</si>
  <si>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</si>
  <si>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</si>
  <si>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</si>
  <si>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</si>
  <si>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</si>
  <si>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</si>
  <si>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</si>
  <si>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</si>
  <si>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</si>
  <si>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</si>
  <si>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</si>
  <si>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</si>
  <si>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</si>
  <si>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</si>
  <si>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</si>
  <si>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</si>
  <si>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</si>
  <si>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</si>
  <si>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</si>
  <si>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</si>
  <si>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</si>
  <si>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</si>
  <si>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</si>
  <si>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</si>
  <si>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</si>
  <si>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</si>
  <si>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</si>
  <si>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</si>
  <si>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</si>
  <si>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</si>
  <si>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</si>
  <si>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</si>
  <si>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</si>
  <si>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</si>
  <si>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</si>
  <si>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</si>
  <si>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</si>
  <si>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</si>
  <si>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</si>
  <si>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</si>
  <si>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</si>
  <si>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</si>
  <si>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</si>
  <si>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</si>
  <si>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</si>
  <si>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</si>
  <si>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</si>
  <si>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</si>
  <si>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</si>
  <si>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</si>
  <si>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</si>
  <si>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</si>
  <si>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</si>
  <si>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</si>
  <si>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</si>
  <si>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</si>
  <si>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</si>
  <si>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</si>
  <si>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</si>
  <si>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</si>
  <si>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</si>
  <si>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</si>
  <si>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</si>
  <si>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</si>
  <si>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</si>
  <si>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</si>
  <si>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</si>
  <si>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</si>
  <si>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</si>
  <si>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</si>
  <si>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</si>
  <si>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</si>
  <si>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</si>
  <si>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</si>
  <si>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</si>
  <si>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</si>
  <si>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</si>
  <si>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</si>
  <si>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</si>
  <si>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</si>
  <si>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</si>
  <si>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</si>
  <si>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</si>
  <si>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</si>
  <si>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</si>
  <si>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</si>
  <si>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</si>
  <si>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</si>
  <si>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</si>
  <si>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</si>
  <si>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</si>
  <si>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</si>
  <si>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</si>
  <si>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</si>
  <si>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</si>
  <si>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</si>
  <si>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</si>
  <si>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</si>
  <si>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</si>
  <si>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</si>
  <si>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</si>
  <si>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</si>
  <si>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</si>
  <si>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</si>
  <si>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</si>
  <si>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</si>
  <si>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</si>
  <si>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</si>
  <si>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</si>
  <si>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</si>
  <si>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</si>
  <si>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</si>
  <si>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</si>
  <si>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</si>
  <si>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</si>
  <si>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</si>
  <si>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</si>
  <si>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</si>
  <si>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</si>
  <si>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</si>
  <si>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</si>
  <si>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</si>
  <si>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</si>
  <si>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</si>
  <si>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</si>
  <si>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</si>
  <si>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</si>
  <si>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</si>
  <si>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</si>
  <si>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</si>
  <si>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</si>
  <si>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</si>
  <si>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</si>
  <si>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</si>
  <si>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</si>
  <si>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</si>
  <si>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</si>
  <si>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</si>
  <si>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</si>
  <si>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</si>
  <si>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</si>
  <si>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</si>
  <si>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</si>
  <si>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</si>
  <si>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</si>
  <si>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</si>
  <si>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</si>
  <si>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</si>
  <si>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</si>
  <si>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</si>
  <si>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</si>
  <si>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</si>
  <si>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</si>
  <si>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</si>
  <si>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</si>
  <si>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</si>
  <si>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</si>
  <si>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</si>
  <si>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</si>
  <si>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</si>
  <si>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</si>
  <si>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</si>
  <si>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</si>
  <si>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</si>
  <si>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</si>
  <si>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</si>
  <si>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</si>
  <si>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</si>
  <si>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</si>
  <si>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</si>
  <si>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</si>
  <si>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</si>
  <si>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</si>
  <si>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</si>
  <si>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</si>
  <si>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</si>
  <si>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</si>
  <si>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</si>
  <si>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</si>
  <si>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</si>
  <si>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</si>
  <si>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</si>
  <si>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</si>
  <si>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</si>
  <si>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</si>
  <si>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</si>
  <si>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</si>
  <si>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</si>
  <si>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</si>
  <si>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</si>
  <si>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</si>
  <si>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</si>
  <si>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</si>
  <si>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</si>
  <si>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</si>
  <si>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</si>
  <si>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</si>
  <si>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</si>
  <si>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</si>
  <si>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</si>
  <si>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</si>
  <si>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</si>
  <si>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</si>
  <si>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</si>
  <si>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</si>
  <si>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</si>
  <si>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</si>
  <si>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</si>
  <si>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</si>
  <si>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</si>
  <si>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</si>
  <si>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</si>
  <si>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</si>
  <si>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</si>
  <si>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</si>
  <si>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</si>
  <si>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</si>
  <si>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</si>
  <si>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</si>
  <si>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</si>
  <si>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</si>
  <si>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</si>
  <si>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</si>
  <si>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</si>
  <si>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</si>
  <si>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</si>
  <si>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</si>
  <si>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</si>
  <si>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</si>
  <si>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</si>
  <si>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</si>
  <si>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</si>
  <si>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</si>
  <si>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</si>
  <si>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</si>
  <si>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</si>
  <si>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</si>
  <si>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</si>
  <si>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</si>
  <si>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</si>
  <si>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</si>
  <si>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</si>
  <si>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</si>
  <si>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</si>
  <si>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</si>
  <si>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</si>
  <si>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</si>
  <si>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</si>
  <si>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</si>
  <si>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</si>
  <si>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</si>
  <si>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</si>
  <si>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</si>
  <si>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</si>
  <si>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</si>
  <si>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</si>
  <si>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</si>
  <si>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</si>
  <si>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</si>
  <si>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</si>
  <si>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</si>
  <si>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</si>
  <si>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</si>
  <si>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</si>
  <si>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</si>
  <si>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</si>
  <si>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</si>
  <si>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</si>
  <si>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</si>
  <si>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</si>
  <si>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</si>
  <si>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</si>
  <si>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</si>
  <si>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</si>
  <si>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</si>
  <si>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</si>
  <si>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</si>
  <si>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</si>
  <si>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</si>
  <si>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</si>
  <si>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</si>
  <si>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</si>
  <si>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</si>
  <si>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</si>
  <si>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</si>
  <si>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</si>
  <si>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</si>
  <si>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</si>
  <si>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</si>
  <si>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</si>
  <si>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</si>
  <si>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</si>
  <si>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</si>
  <si>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</si>
  <si>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</si>
  <si>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</si>
  <si>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</si>
  <si>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</si>
  <si>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</si>
  <si>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</si>
  <si>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</si>
  <si>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</si>
  <si>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</si>
  <si>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</si>
  <si>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</si>
  <si>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</si>
  <si>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</si>
  <si>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</si>
  <si>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</si>
  <si>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</si>
  <si>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</si>
  <si>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</si>
  <si>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</si>
  <si>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</si>
  <si>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</si>
  <si>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</si>
  <si>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</si>
  <si>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</si>
  <si>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</si>
  <si>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</si>
  <si>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</si>
  <si>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</si>
  <si>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</si>
  <si>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</si>
  <si>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</si>
  <si>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</si>
  <si>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</si>
  <si>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</si>
  <si>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</si>
  <si>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</si>
  <si>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</si>
  <si>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</si>
  <si>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</si>
  <si>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</si>
  <si>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</si>
  <si>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</si>
  <si>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</si>
  <si>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</si>
  <si>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</si>
  <si>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</si>
  <si>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</si>
  <si>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</si>
  <si>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</si>
  <si>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</si>
  <si>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</si>
  <si>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</si>
  <si>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</si>
  <si>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</si>
  <si>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</si>
  <si>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</si>
  <si>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</si>
  <si>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</si>
  <si>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</si>
  <si>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</si>
  <si>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</si>
  <si>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</si>
  <si>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</si>
  <si>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</si>
  <si>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</si>
  <si>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</si>
  <si>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</si>
  <si>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</si>
  <si>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</si>
  <si>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</si>
  <si>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</si>
  <si>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</si>
  <si>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</si>
  <si>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</si>
  <si>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</si>
  <si>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</si>
  <si>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</si>
  <si>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</si>
  <si>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</si>
  <si>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</si>
  <si>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</si>
  <si>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</si>
  <si>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</si>
  <si>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</si>
  <si>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</si>
  <si>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</si>
  <si>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</si>
  <si>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</si>
  <si>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</si>
  <si>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</si>
  <si>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</si>
  <si>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</si>
  <si>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</si>
  <si>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</si>
  <si>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</si>
  <si>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</si>
  <si>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</si>
  <si>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</si>
  <si>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</si>
  <si>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</si>
  <si>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</si>
  <si>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</si>
  <si>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</si>
  <si>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</si>
  <si>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</si>
  <si>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</si>
  <si>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</si>
  <si>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</si>
  <si>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</si>
  <si>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</si>
  <si>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</si>
  <si>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</si>
  <si>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</si>
  <si>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</si>
  <si>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</si>
  <si>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</si>
  <si>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</si>
  <si>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</si>
  <si>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</si>
  <si>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</si>
  <si>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</si>
  <si>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</si>
  <si>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</si>
  <si>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</si>
  <si>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</si>
  <si>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</si>
  <si>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</si>
  <si>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</si>
  <si>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</si>
  <si>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</si>
  <si>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</si>
  <si>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</si>
  <si>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</si>
  <si>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</si>
  <si>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</si>
  <si>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</si>
  <si>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</si>
  <si>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</si>
  <si>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</si>
  <si>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</si>
  <si>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</si>
  <si>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</si>
  <si>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</si>
  <si>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</si>
  <si>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</si>
  <si>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</si>
  <si>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</si>
  <si>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</si>
  <si>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</si>
  <si>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</si>
  <si>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</si>
  <si>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</si>
  <si>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</si>
  <si>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</si>
  <si>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</si>
  <si>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</si>
  <si>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</si>
  <si>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</si>
  <si>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</si>
  <si>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</si>
  <si>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</si>
  <si>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</si>
  <si>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</si>
  <si>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</si>
  <si>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</si>
  <si>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</si>
  <si>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</si>
  <si>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</si>
  <si>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</si>
  <si>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</si>
  <si>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</si>
  <si>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</si>
  <si>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</si>
  <si>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</si>
  <si>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</si>
  <si>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</si>
  <si>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</si>
  <si>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</si>
  <si>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</si>
  <si>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</si>
  <si>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</si>
  <si>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</si>
  <si>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</si>
  <si>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</si>
  <si>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</si>
  <si>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</si>
  <si>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</si>
  <si>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</si>
  <si>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</si>
  <si>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</si>
  <si>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</si>
  <si>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</si>
  <si>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</si>
  <si>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</si>
  <si>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</si>
  <si>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</si>
  <si>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</si>
  <si>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</si>
  <si>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</si>
  <si>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</si>
  <si>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</si>
  <si>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</si>
  <si>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</si>
  <si>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</si>
  <si>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</si>
  <si>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</si>
  <si>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</si>
  <si>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</si>
  <si>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</si>
  <si>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</si>
  <si>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</si>
  <si>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</si>
  <si>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</si>
  <si>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</si>
  <si>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</si>
  <si>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</si>
  <si>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</si>
  <si>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</si>
  <si>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</si>
  <si>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</si>
  <si>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</si>
  <si>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</si>
  <si>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</si>
  <si>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</si>
  <si>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</si>
  <si>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</si>
  <si>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</si>
  <si>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</si>
  <si>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</si>
  <si>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</si>
  <si>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</si>
  <si>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</si>
  <si>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</si>
  <si>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</si>
  <si>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</si>
  <si>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</si>
  <si>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</si>
  <si>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</si>
  <si>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</si>
  <si>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</si>
  <si>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</si>
  <si>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</si>
  <si>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</si>
  <si>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</si>
  <si>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</si>
  <si>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</si>
  <si>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</si>
  <si>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</si>
  <si>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</si>
  <si>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</si>
  <si>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</si>
  <si>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</si>
  <si>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</si>
  <si>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</si>
  <si>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</si>
  <si>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</si>
  <si>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</si>
  <si>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</si>
  <si>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</si>
  <si>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</si>
  <si>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</si>
  <si>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</si>
  <si>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</si>
  <si>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</si>
  <si>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</si>
  <si>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</si>
  <si>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</si>
  <si>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</si>
  <si>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</si>
  <si>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</si>
  <si>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</si>
  <si>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</si>
  <si>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</si>
  <si>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</si>
  <si>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</si>
  <si>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</si>
  <si>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</si>
  <si>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</si>
  <si>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</si>
  <si>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</si>
  <si>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</si>
  <si>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</si>
  <si>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</si>
  <si>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</si>
  <si>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</si>
  <si>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</si>
  <si>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</si>
  <si>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</si>
  <si>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</si>
  <si>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</si>
  <si>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</si>
  <si>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</si>
  <si>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</si>
  <si>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</si>
  <si>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</si>
  <si>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</si>
  <si>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</si>
  <si>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</si>
  <si>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</si>
  <si>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</si>
  <si>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</si>
  <si>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</si>
  <si>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</si>
  <si>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</si>
  <si>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</si>
  <si>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</si>
  <si>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</si>
  <si>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</si>
  <si>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</si>
  <si>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</si>
  <si>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</si>
  <si>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</si>
  <si>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</si>
  <si>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</si>
  <si>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</si>
  <si>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</si>
  <si>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</si>
  <si>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</si>
  <si>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</si>
  <si>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</si>
  <si>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</si>
  <si>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</si>
  <si>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</si>
  <si>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</si>
  <si>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</si>
  <si>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</si>
  <si>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</si>
  <si>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</si>
  <si>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</si>
  <si>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</si>
  <si>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</si>
  <si>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</si>
  <si>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</si>
  <si>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</si>
  <si>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</si>
  <si>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</si>
  <si>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</si>
  <si>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</si>
  <si>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</si>
  <si>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</si>
  <si>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</si>
  <si>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</si>
  <si>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</si>
  <si>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</si>
  <si>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</si>
  <si>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</si>
  <si>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</si>
  <si>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</si>
  <si>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</si>
  <si>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</si>
  <si>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</si>
  <si>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</si>
  <si>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</si>
  <si>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</si>
  <si>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</si>
  <si>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</si>
  <si>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</si>
  <si>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</si>
  <si>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</si>
  <si>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</si>
  <si>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</si>
  <si>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</si>
  <si>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</si>
  <si>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</si>
  <si>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</si>
  <si>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</si>
  <si>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</si>
  <si>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</si>
  <si>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</si>
  <si>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</si>
  <si>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</si>
  <si>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</si>
  <si>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</si>
  <si>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</si>
  <si>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</si>
  <si>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</si>
  <si>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</si>
  <si>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</si>
  <si>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</si>
  <si>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</si>
  <si>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</si>
  <si>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</si>
  <si>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</si>
  <si>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</si>
  <si>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</si>
  <si>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</si>
  <si>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</si>
  <si>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</si>
  <si>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</si>
  <si>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</si>
  <si>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</si>
  <si>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</si>
  <si>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</si>
  <si>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</si>
  <si>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</si>
  <si>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</si>
  <si>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</si>
  <si>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</si>
  <si>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</si>
  <si>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</si>
  <si>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</si>
  <si>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</si>
  <si>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</si>
  <si>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</si>
  <si>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</si>
  <si>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</si>
  <si>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</si>
  <si>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</si>
  <si>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</si>
  <si>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</si>
  <si>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</si>
  <si>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</si>
  <si>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</si>
  <si>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</si>
  <si>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</si>
  <si>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</si>
  <si>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</si>
  <si>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</si>
  <si>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</si>
  <si>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</si>
  <si>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</si>
  <si>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</si>
  <si>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</si>
  <si>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</si>
  <si>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</si>
  <si>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</si>
  <si>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</si>
  <si>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</si>
  <si>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</si>
  <si>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</si>
  <si>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</si>
  <si>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</si>
  <si>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</si>
  <si>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</si>
  <si>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</si>
  <si>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</si>
  <si>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</si>
  <si>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</si>
  <si>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</si>
  <si>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</si>
  <si>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</si>
  <si>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</si>
  <si>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</si>
  <si>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</si>
  <si>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</si>
  <si>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</si>
  <si>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</si>
  <si>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</si>
  <si>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</si>
  <si>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</si>
  <si>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</si>
  <si>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</si>
  <si>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</si>
  <si>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</si>
  <si>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</si>
  <si>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</si>
  <si>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</si>
  <si>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</si>
  <si>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</si>
  <si>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</si>
  <si>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</si>
  <si>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</si>
  <si>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</si>
  <si>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</si>
  <si>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</si>
  <si>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</si>
  <si>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</si>
  <si>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</si>
  <si>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</si>
  <si>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</si>
  <si>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</si>
  <si>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</si>
  <si>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</si>
  <si>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</si>
  <si>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</si>
  <si>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</si>
  <si>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</si>
  <si>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</si>
  <si>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</si>
  <si>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</si>
  <si>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</si>
  <si>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</si>
  <si>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</si>
  <si>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</si>
  <si>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</si>
  <si>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</si>
  <si>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</si>
  <si>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</si>
  <si>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</si>
  <si>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</si>
  <si>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</si>
  <si>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</si>
  <si>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</si>
  <si>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</si>
  <si>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</si>
  <si>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</si>
  <si>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</si>
  <si>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</si>
  <si>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</si>
  <si>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</si>
  <si>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</si>
  <si>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</si>
  <si>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</si>
  <si>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</si>
  <si>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</si>
  <si>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</si>
  <si>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</si>
  <si>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</si>
  <si>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</si>
  <si>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</si>
  <si>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</si>
  <si>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</si>
  <si>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</si>
  <si>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</si>
  <si>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</si>
  <si>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</si>
  <si>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</si>
  <si>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</si>
  <si>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</si>
  <si>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</si>
  <si>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</si>
  <si>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</si>
  <si>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</si>
  <si>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</si>
  <si>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</si>
  <si>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</si>
  <si>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</si>
  <si>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</si>
  <si>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</si>
  <si>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</si>
  <si>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</si>
  <si>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</si>
  <si>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</si>
  <si>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</si>
  <si>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</si>
  <si>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</si>
  <si>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</si>
  <si>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</si>
  <si>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</si>
  <si>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</si>
  <si>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</si>
  <si>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</si>
  <si>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</si>
  <si>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</si>
  <si>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</si>
  <si>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</si>
  <si>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</si>
  <si>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</si>
  <si>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</si>
  <si>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</si>
  <si>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</si>
  <si>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</si>
  <si>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</si>
  <si>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</si>
  <si>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</si>
  <si>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</si>
  <si>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</si>
  <si>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</si>
  <si>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</si>
  <si>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</si>
  <si>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</si>
  <si>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</si>
  <si>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</si>
  <si>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</si>
  <si>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</si>
  <si>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</si>
  <si>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</si>
  <si>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</si>
  <si>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</si>
  <si>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</si>
  <si>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</si>
  <si>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</si>
  <si>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</si>
  <si>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</si>
  <si>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</si>
  <si>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</si>
  <si>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</si>
  <si>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</si>
  <si>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</si>
  <si>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</si>
  <si>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</si>
  <si>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</si>
  <si>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</si>
  <si>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</si>
  <si>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</si>
  <si>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</si>
  <si>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</si>
  <si>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</si>
  <si>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</si>
  <si>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</si>
  <si>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</si>
  <si>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</si>
  <si>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</si>
  <si>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</si>
  <si>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</si>
  <si>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</si>
  <si>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</si>
  <si>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</si>
  <si>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</si>
  <si>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</si>
  <si>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</si>
  <si>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</si>
  <si>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</si>
  <si>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</si>
  <si>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</si>
  <si>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</si>
  <si>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</si>
  <si>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</si>
  <si>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</si>
  <si>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</si>
  <si>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</si>
  <si>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</si>
  <si>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</si>
  <si>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</si>
  <si>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</si>
  <si>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</si>
  <si>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</si>
  <si>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</si>
  <si>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</si>
  <si>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</si>
  <si>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</si>
  <si>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</si>
  <si>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</si>
  <si>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</si>
  <si>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</si>
  <si>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</si>
  <si>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</si>
  <si>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</si>
  <si>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</si>
  <si>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</si>
  <si>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</si>
  <si>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</si>
  <si>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</si>
  <si>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</si>
  <si>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</si>
  <si>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</si>
  <si>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</si>
  <si>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</si>
  <si>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</si>
  <si>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</si>
  <si>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</si>
  <si>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</si>
  <si>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</si>
  <si>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</si>
  <si>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</si>
  <si>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</si>
  <si>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</si>
  <si>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</si>
  <si>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</si>
  <si>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</si>
  <si>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</si>
  <si>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</si>
  <si>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</si>
  <si>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</si>
  <si>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</si>
  <si>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</si>
  <si>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</si>
  <si>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</si>
  <si>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</si>
  <si>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</si>
  <si>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</si>
  <si>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</si>
  <si>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</si>
  <si>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</si>
  <si>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</si>
  <si>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</si>
  <si>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</si>
  <si>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</si>
  <si>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</si>
  <si>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</si>
  <si>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</si>
  <si>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</si>
  <si>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</si>
  <si>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</si>
  <si>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</si>
  <si>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</si>
  <si>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</si>
  <si>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</si>
  <si>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</si>
  <si>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</si>
  <si>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</si>
  <si>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</si>
  <si>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</si>
  <si>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</si>
  <si>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</si>
  <si>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</si>
  <si>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</si>
  <si>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</si>
  <si>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</si>
  <si>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</si>
  <si>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</si>
  <si>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</si>
  <si>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</si>
  <si>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</si>
  <si>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</si>
  <si>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</si>
  <si>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</si>
  <si>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</si>
  <si>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</si>
  <si>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</si>
  <si>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</si>
  <si>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</si>
  <si>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</si>
  <si>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</si>
  <si>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</si>
  <si>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</si>
  <si>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</si>
  <si>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</si>
  <si>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</si>
  <si>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</si>
  <si>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</si>
  <si>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</si>
  <si>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</si>
  <si>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</si>
  <si>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</si>
  <si>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</si>
  <si>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</si>
  <si>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</si>
  <si>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</si>
  <si>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</si>
  <si>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</si>
  <si>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</si>
  <si>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</si>
  <si>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</si>
  <si>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</si>
  <si>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</si>
  <si>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</si>
  <si>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</si>
  <si>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</si>
  <si>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</si>
  <si>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</si>
  <si>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</si>
  <si>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</si>
  <si>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</si>
  <si>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</si>
  <si>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</si>
  <si>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</si>
  <si>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</si>
  <si>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</si>
  <si>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</si>
  <si>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</si>
  <si>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</si>
  <si>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</si>
  <si>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</si>
  <si>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</si>
  <si>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</si>
  <si>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</si>
  <si>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</si>
  <si>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</si>
  <si>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</si>
  <si>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</si>
  <si>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</si>
  <si>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</si>
  <si>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</si>
  <si>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</si>
  <si>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</si>
  <si>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</si>
  <si>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</si>
  <si>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</si>
  <si>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</si>
  <si>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</si>
  <si>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</si>
  <si>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</si>
  <si>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</si>
  <si>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</si>
  <si>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</si>
  <si>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</si>
  <si>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</si>
  <si>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</si>
  <si>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</si>
  <si>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</si>
  <si>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</si>
  <si>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</si>
  <si>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</si>
  <si>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</si>
  <si>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</si>
  <si>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</si>
  <si>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</si>
  <si>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</si>
  <si>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</si>
  <si>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</si>
  <si>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</si>
  <si>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</si>
  <si>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</si>
  <si>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</si>
  <si>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</si>
  <si>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</si>
  <si>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</si>
  <si>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</si>
  <si>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</si>
  <si>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</si>
  <si>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</si>
  <si>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</si>
  <si>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</si>
  <si>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</si>
  <si>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</si>
  <si>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</si>
  <si>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</si>
  <si>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</si>
  <si>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</si>
  <si>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</si>
  <si>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</si>
  <si>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</si>
  <si>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</si>
  <si>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</si>
  <si>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</si>
  <si>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</si>
  <si>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</si>
  <si>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</si>
  <si>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</si>
  <si>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</si>
  <si>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</si>
  <si>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</si>
  <si>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</si>
  <si>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</si>
  <si>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</si>
  <si>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</si>
  <si>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</si>
  <si>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</si>
  <si>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</si>
  <si>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</si>
  <si>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</si>
  <si>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</si>
  <si>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</si>
  <si>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</si>
  <si>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</si>
  <si>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</si>
  <si>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</si>
  <si>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</si>
  <si>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</si>
  <si>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</si>
  <si>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</si>
  <si>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</si>
  <si>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</si>
  <si>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</si>
  <si>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</si>
  <si>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</si>
  <si>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</si>
  <si>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</si>
  <si>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</si>
  <si>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</si>
  <si>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</si>
  <si>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</si>
  <si>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</si>
  <si>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</si>
  <si>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</si>
  <si>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</si>
  <si>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</si>
  <si>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</si>
  <si>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</si>
  <si>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</si>
  <si>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</si>
  <si>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</si>
  <si>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</si>
  <si>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</si>
  <si>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</si>
  <si>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</si>
  <si>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</si>
  <si>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</si>
  <si>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</si>
  <si>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</si>
  <si>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</si>
  <si>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</si>
  <si>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</si>
  <si>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</si>
  <si>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</si>
  <si>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</si>
  <si>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</si>
  <si>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</si>
  <si>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</si>
  <si>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</si>
  <si>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</si>
  <si>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</si>
  <si>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</si>
  <si>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</si>
  <si>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</si>
  <si>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</si>
  <si>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</si>
  <si>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</si>
  <si>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</si>
  <si>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</si>
  <si>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</si>
  <si>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</si>
  <si>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</si>
  <si>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</si>
  <si>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</si>
  <si>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</si>
  <si>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</si>
  <si>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</si>
  <si>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</si>
  <si>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</si>
  <si>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</si>
  <si>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</si>
  <si>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</si>
  <si>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</si>
  <si>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</si>
  <si>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</si>
  <si>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</si>
  <si>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</si>
  <si>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</si>
  <si>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</si>
  <si>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</si>
  <si>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</si>
  <si>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</si>
  <si>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</si>
  <si>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</si>
  <si>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</si>
  <si>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</si>
  <si>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</si>
  <si>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</si>
  <si>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</si>
  <si>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</si>
  <si>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</si>
  <si>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</si>
  <si>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</si>
  <si>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</si>
  <si>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</si>
  <si>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</si>
  <si>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</si>
  <si>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</si>
  <si>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</si>
  <si>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</si>
  <si>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</si>
  <si>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</si>
  <si>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</si>
  <si>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</si>
  <si>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</si>
  <si>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</si>
  <si>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</si>
  <si>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</si>
  <si>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</si>
  <si>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</si>
  <si>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</si>
  <si>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</si>
  <si>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</si>
  <si>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</si>
  <si>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</si>
  <si>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</si>
  <si>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</si>
  <si>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</si>
  <si>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</si>
  <si>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</si>
  <si>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</si>
  <si>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</si>
  <si>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</si>
  <si>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</si>
  <si>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</si>
  <si>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</si>
  <si>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</si>
  <si>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</si>
  <si>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</si>
  <si>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</si>
  <si>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</si>
  <si>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</si>
  <si>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</si>
  <si>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</si>
  <si>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</si>
  <si>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</si>
  <si>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</si>
  <si>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</si>
  <si>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</si>
  <si>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</si>
  <si>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</si>
  <si>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</si>
  <si>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</si>
  <si>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</si>
  <si>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</si>
  <si>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</si>
  <si>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</si>
  <si>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</si>
  <si>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</si>
  <si>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</si>
  <si>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</si>
  <si>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</si>
  <si>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</si>
  <si>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</si>
  <si>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</si>
  <si>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</si>
  <si>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</si>
  <si>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</si>
  <si>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</si>
  <si>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</si>
  <si>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</si>
  <si>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</si>
  <si>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</si>
  <si>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</si>
  <si>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</si>
  <si>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</si>
  <si>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</si>
  <si>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</si>
  <si>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</si>
  <si>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</si>
  <si>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</si>
  <si>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</si>
  <si>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</si>
  <si>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</si>
  <si>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</si>
  <si>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</si>
  <si>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</si>
  <si>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</si>
  <si>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</si>
  <si>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</si>
  <si>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</si>
  <si>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</si>
  <si>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</si>
  <si>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</si>
  <si>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</si>
  <si>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</si>
  <si>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</si>
  <si>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</si>
  <si>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</si>
  <si>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</si>
  <si>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</si>
  <si>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</si>
  <si>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</si>
  <si>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</si>
  <si>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</si>
  <si>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</si>
  <si>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</si>
  <si>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</si>
  <si>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</si>
  <si>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</si>
  <si>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</si>
  <si>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</si>
  <si>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</si>
  <si>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</si>
  <si>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</si>
  <si>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</si>
  <si>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</si>
  <si>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</si>
  <si>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</si>
  <si>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</si>
  <si>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</si>
  <si>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</si>
  <si>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</si>
  <si>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</si>
  <si>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</si>
  <si>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</si>
  <si>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</si>
  <si>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</si>
  <si>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</si>
  <si>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</si>
  <si>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</si>
  <si>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</si>
  <si>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</si>
  <si>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</si>
  <si>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</si>
  <si>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</si>
  <si>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</si>
  <si>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</si>
  <si>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</si>
  <si>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</si>
  <si>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</si>
  <si>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</si>
  <si>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</si>
  <si>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</si>
  <si>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</si>
  <si>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</si>
  <si>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</si>
  <si>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</si>
  <si>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</si>
  <si>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</si>
  <si>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</si>
  <si>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</si>
  <si>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</si>
  <si>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</si>
  <si>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</si>
  <si>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</si>
  <si>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</si>
  <si>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</si>
  <si>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</si>
  <si>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</si>
  <si>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</si>
  <si>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</si>
  <si>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</si>
  <si>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</si>
  <si>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</si>
  <si>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</si>
  <si>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</si>
  <si>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</si>
  <si>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</si>
  <si>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</si>
  <si>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</si>
  <si>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</si>
  <si>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</si>
  <si>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</si>
  <si>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</si>
  <si>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</si>
  <si>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</si>
  <si>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</si>
  <si>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</si>
  <si>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</si>
  <si>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</si>
  <si>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</si>
  <si>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</si>
  <si>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</si>
  <si>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</si>
  <si>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</si>
  <si>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</si>
  <si>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</si>
  <si>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</si>
  <si>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</si>
  <si>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</si>
  <si>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</si>
  <si>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</si>
  <si>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</si>
  <si>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</si>
  <si>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</si>
  <si>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</si>
  <si>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</si>
  <si>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</si>
  <si>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</si>
  <si>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</si>
  <si>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</si>
  <si>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</si>
  <si>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</si>
  <si>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</si>
  <si>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</si>
  <si>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</si>
  <si>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</si>
  <si>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</si>
  <si>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</si>
  <si>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</si>
  <si>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</si>
  <si>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</si>
  <si>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</si>
  <si>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</si>
  <si>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</si>
  <si>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</si>
  <si>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</si>
  <si>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</si>
  <si>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</si>
  <si>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</si>
  <si>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</si>
  <si>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</si>
  <si>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</si>
  <si>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</si>
  <si>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</si>
  <si>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</si>
  <si>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</si>
  <si>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</si>
  <si>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</si>
  <si>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</si>
  <si>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</si>
  <si>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</si>
  <si>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</si>
  <si>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</si>
  <si>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</si>
  <si>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</si>
  <si>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</si>
  <si>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</si>
  <si>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</si>
  <si>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</si>
  <si>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</si>
  <si>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</si>
  <si>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</si>
  <si>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</si>
  <si>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</si>
  <si>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</si>
  <si>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</si>
  <si>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</si>
  <si>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</si>
  <si>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</si>
  <si>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</si>
  <si>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</si>
  <si>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</si>
  <si>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</si>
  <si>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</si>
  <si>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</si>
  <si>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</si>
  <si>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</si>
  <si>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</si>
  <si>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</si>
  <si>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</si>
  <si>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</si>
  <si>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</si>
  <si>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</si>
  <si>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</si>
  <si>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</si>
  <si>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</si>
  <si>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</si>
  <si>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</si>
  <si>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</si>
  <si>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</si>
  <si>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</si>
  <si>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</si>
  <si>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</si>
  <si>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</si>
  <si>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</si>
  <si>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</si>
  <si>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</si>
  <si>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</si>
  <si>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</si>
  <si>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</si>
  <si>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</si>
  <si>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</si>
  <si>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</si>
  <si>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</si>
  <si>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</si>
  <si>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</si>
  <si>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</si>
  <si>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</si>
  <si>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</si>
  <si>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</si>
  <si>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</si>
  <si>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</si>
  <si>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</si>
  <si>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</si>
  <si>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</si>
  <si>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</si>
  <si>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</si>
  <si>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</si>
  <si>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</si>
  <si>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</si>
  <si>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</si>
  <si>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</si>
  <si>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</si>
  <si>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</si>
  <si>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</si>
  <si>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</si>
  <si>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</si>
  <si>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</si>
  <si>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</si>
  <si>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</si>
  <si>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</si>
  <si>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</si>
  <si>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</si>
  <si>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</si>
  <si>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</si>
  <si>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</si>
  <si>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</si>
  <si>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</si>
  <si>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</si>
  <si>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</si>
  <si>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</si>
  <si>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</si>
  <si>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</si>
  <si>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</si>
  <si>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</si>
  <si>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</si>
  <si>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</si>
  <si>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</si>
  <si>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</si>
  <si>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</si>
  <si>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</si>
  <si>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</si>
  <si>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</si>
  <si>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</si>
  <si>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</si>
  <si>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</si>
  <si>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</si>
  <si>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</si>
  <si>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</si>
  <si>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</si>
  <si>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</si>
  <si>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</si>
  <si>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</si>
  <si>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</si>
  <si>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</si>
  <si>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</si>
  <si>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</si>
  <si>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</si>
  <si>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</si>
  <si>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</si>
  <si>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</si>
  <si>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</si>
  <si>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</si>
  <si>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</si>
  <si>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</si>
  <si>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</si>
  <si>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</si>
  <si>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</si>
  <si>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</si>
  <si>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</si>
  <si>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</si>
  <si>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</si>
  <si>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</si>
  <si>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</si>
  <si>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</si>
  <si>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</si>
  <si>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</si>
  <si>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</si>
  <si>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</si>
  <si>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</si>
  <si>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</si>
  <si>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</si>
  <si>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</si>
  <si>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</si>
  <si>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</si>
  <si>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</si>
  <si>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</si>
  <si>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</si>
  <si>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</si>
  <si>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</si>
  <si>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</si>
  <si>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</si>
  <si>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</si>
  <si>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</si>
  <si>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</si>
  <si>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</si>
  <si>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</si>
  <si>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</si>
  <si>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</si>
  <si>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</si>
  <si>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</si>
  <si>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</si>
  <si>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</si>
  <si>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</si>
  <si>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</si>
  <si>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</si>
  <si>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</si>
  <si>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</si>
  <si>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</si>
  <si>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</si>
  <si>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</si>
  <si>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</si>
  <si>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</si>
  <si>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</si>
  <si>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</si>
  <si>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</si>
  <si>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</si>
  <si>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</si>
  <si>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</si>
  <si>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</si>
  <si>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</si>
  <si>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</si>
  <si>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</si>
  <si>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</si>
  <si>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</si>
  <si>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</si>
  <si>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</si>
  <si>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</si>
  <si>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</si>
  <si>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</si>
  <si>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</si>
  <si>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</si>
  <si>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</si>
  <si>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</si>
  <si>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</si>
  <si>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</si>
  <si>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</si>
  <si>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</si>
  <si>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</si>
  <si>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</si>
  <si>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</si>
  <si>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</si>
  <si>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</si>
  <si>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</si>
  <si>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</si>
  <si>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</si>
  <si>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</si>
  <si>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</si>
  <si>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</si>
  <si>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</si>
  <si>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</si>
  <si>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</si>
  <si>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</si>
  <si>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</si>
  <si>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</si>
  <si>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</si>
  <si>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</si>
  <si>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</si>
  <si>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</si>
  <si>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</si>
  <si>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</si>
  <si>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</si>
  <si>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</si>
  <si>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</si>
  <si>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</si>
  <si>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</si>
  <si>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</si>
  <si>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</si>
  <si>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</si>
  <si>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</si>
  <si>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</si>
  <si>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</si>
  <si>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</si>
  <si>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</si>
  <si>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</si>
  <si>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</si>
  <si>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</si>
  <si>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</si>
  <si>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</si>
  <si>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</si>
  <si>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</si>
  <si>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</si>
  <si>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</si>
  <si>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</si>
  <si>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</si>
  <si>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</si>
  <si>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</si>
  <si>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</si>
  <si>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</si>
  <si>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</si>
  <si>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</si>
  <si>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</si>
  <si>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</si>
  <si>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</si>
  <si>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</si>
  <si>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</si>
  <si>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</si>
  <si>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</si>
  <si>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</si>
  <si>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</si>
  <si>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</si>
  <si>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</si>
  <si>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</si>
  <si>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</si>
  <si>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</si>
  <si>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</si>
  <si>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</si>
  <si>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</si>
  <si>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</si>
  <si>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</si>
  <si>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</si>
  <si>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</si>
  <si>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</si>
  <si>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</si>
  <si>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</si>
  <si>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</si>
  <si>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</si>
  <si>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</si>
  <si>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</si>
  <si>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</si>
  <si>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</si>
  <si>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</si>
  <si>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</si>
  <si>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</si>
  <si>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</si>
  <si>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</si>
  <si>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</si>
  <si>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</si>
  <si>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</si>
  <si>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</si>
  <si>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</si>
  <si>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</si>
  <si>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</si>
  <si>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</si>
  <si>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</si>
  <si>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</si>
  <si>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</si>
  <si>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</si>
  <si>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</si>
  <si>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</si>
  <si>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</si>
  <si>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</si>
  <si>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</si>
  <si>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</si>
  <si>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</si>
  <si>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</si>
  <si>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</si>
  <si>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</si>
  <si>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</si>
  <si>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</si>
  <si>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</si>
  <si>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</si>
  <si>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</si>
  <si>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</si>
  <si>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</si>
  <si>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</si>
  <si>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</si>
  <si>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</si>
  <si>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</si>
  <si>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</si>
  <si>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</si>
  <si>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</si>
  <si>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</si>
  <si>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</si>
  <si>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</si>
  <si>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</si>
  <si>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</si>
  <si>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</si>
  <si>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</si>
  <si>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</si>
  <si>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</si>
  <si>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</si>
  <si>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</si>
  <si>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</si>
  <si>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</si>
  <si>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</si>
  <si>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</si>
  <si>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</si>
  <si>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</si>
  <si>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</si>
  <si>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</si>
  <si>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</si>
  <si>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</si>
  <si>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</si>
  <si>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</si>
  <si>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</si>
  <si>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</si>
  <si>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</si>
  <si>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</si>
  <si>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</si>
  <si>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</si>
  <si>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</si>
  <si>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</si>
  <si>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</si>
  <si>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</si>
  <si>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</si>
  <si>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</si>
  <si>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</si>
  <si>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</si>
  <si>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</si>
  <si>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</si>
  <si>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</si>
  <si>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</si>
  <si>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</si>
  <si>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</si>
  <si>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</si>
  <si>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</si>
  <si>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</si>
  <si>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</si>
  <si>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</si>
  <si>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</si>
  <si>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</si>
  <si>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</si>
  <si>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</si>
  <si>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</si>
  <si>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</si>
  <si>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</si>
  <si>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</si>
  <si>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</si>
  <si>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</si>
  <si>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</si>
  <si>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</si>
  <si>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</si>
  <si>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</si>
  <si>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</si>
  <si>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</si>
  <si>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</si>
  <si>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</si>
  <si>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</si>
  <si>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</si>
  <si>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</si>
  <si>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</si>
  <si>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</si>
  <si>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</si>
  <si>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</si>
  <si>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</si>
  <si>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</si>
  <si>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</si>
  <si>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</si>
  <si>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</si>
  <si>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</si>
  <si>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</si>
  <si>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</si>
  <si>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</si>
  <si>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</si>
  <si>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</si>
  <si>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</si>
  <si>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</si>
  <si>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</si>
  <si>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</si>
  <si>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</si>
  <si>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</si>
  <si>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</si>
  <si>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</si>
  <si>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</si>
  <si>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</si>
  <si>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</si>
  <si>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</si>
  <si>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</si>
  <si>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</si>
  <si>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</si>
  <si>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</si>
  <si>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</si>
  <si>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</si>
  <si>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</si>
  <si>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</si>
  <si>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</si>
  <si>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</si>
  <si>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</si>
  <si>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</si>
  <si>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</si>
  <si>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</si>
  <si>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</si>
  <si>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</si>
  <si>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</si>
  <si>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</si>
  <si>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</si>
  <si>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</si>
  <si>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</si>
  <si>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</si>
  <si>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</si>
  <si>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</si>
  <si>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</si>
  <si>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</si>
  <si>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</si>
  <si>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</si>
  <si>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</si>
  <si>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</si>
  <si>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</si>
  <si>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</si>
  <si>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</si>
  <si>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</si>
  <si>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</si>
  <si>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</si>
  <si>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</si>
  <si>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</si>
  <si>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</si>
  <si>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</si>
  <si>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</si>
  <si>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</si>
  <si>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</si>
  <si>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</si>
  <si>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</si>
  <si>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</si>
  <si>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</si>
  <si>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</si>
  <si>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</si>
  <si>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</si>
  <si>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</si>
  <si>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</si>
  <si>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</si>
  <si>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</si>
  <si>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</si>
  <si>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</si>
  <si>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</si>
  <si>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</si>
  <si>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</si>
  <si>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</si>
  <si>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</si>
  <si>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</si>
  <si>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</si>
  <si>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</si>
  <si>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</si>
  <si>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</si>
  <si>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</si>
  <si>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</si>
  <si>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</si>
  <si>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</si>
  <si>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</si>
  <si>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</si>
  <si>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</si>
  <si>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</si>
  <si>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</si>
  <si>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</si>
  <si>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</si>
  <si>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</si>
  <si>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</si>
  <si>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</si>
  <si>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</si>
  <si>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</si>
  <si>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</si>
  <si>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</si>
  <si>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</si>
  <si>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</si>
  <si>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</si>
  <si>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</si>
  <si>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</si>
  <si>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</si>
  <si>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</si>
  <si>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</si>
  <si>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</si>
  <si>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</si>
  <si>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</si>
  <si>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</si>
  <si>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</si>
  <si>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</si>
  <si>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</si>
  <si>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</si>
  <si>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</si>
  <si>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</si>
  <si>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</si>
  <si>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</si>
  <si>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</si>
  <si>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</si>
  <si>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</si>
  <si>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</si>
  <si>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</si>
  <si>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</si>
  <si>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</si>
  <si>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</si>
  <si>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</si>
  <si>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</si>
  <si>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</si>
  <si>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</si>
  <si>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</si>
  <si>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</si>
  <si>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</si>
  <si>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</si>
  <si>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</si>
  <si>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</si>
  <si>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</si>
  <si>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</si>
  <si>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</si>
  <si>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</si>
  <si>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</si>
  <si>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</si>
  <si>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</si>
  <si>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</si>
  <si>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</si>
  <si>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</si>
  <si>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</si>
  <si>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</si>
  <si>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</si>
  <si>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</si>
  <si>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</si>
  <si>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</si>
  <si>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</si>
  <si>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</si>
  <si>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</si>
  <si>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</si>
  <si>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</si>
  <si>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</si>
  <si>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</si>
  <si>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</si>
  <si>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</si>
  <si>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</si>
  <si>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</si>
  <si>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</si>
  <si>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</si>
  <si>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</si>
  <si>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</si>
  <si>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</si>
  <si>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</si>
  <si>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</si>
  <si>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</si>
  <si>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</si>
  <si>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</si>
  <si>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</si>
  <si>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</si>
  <si>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</si>
  <si>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</si>
  <si>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</si>
  <si>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</si>
  <si>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</si>
  <si>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</si>
  <si>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</si>
  <si>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</si>
  <si>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</si>
  <si>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</si>
  <si>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</si>
  <si>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</si>
  <si>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</si>
  <si>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</si>
  <si>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</si>
  <si>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</si>
  <si>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</si>
  <si>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</si>
  <si>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</si>
  <si>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</si>
  <si>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</si>
  <si>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</si>
  <si>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</si>
  <si>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</si>
  <si>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</si>
  <si>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</si>
  <si>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</si>
  <si>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</si>
  <si>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</si>
  <si>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</si>
  <si>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</si>
  <si>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</si>
  <si>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</si>
  <si>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</si>
  <si>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</si>
  <si>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</si>
  <si>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</si>
  <si>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</si>
  <si>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</si>
  <si>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</si>
  <si>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</si>
  <si>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</si>
  <si>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</si>
  <si>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</si>
  <si>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</si>
  <si>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</si>
  <si>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</si>
  <si>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</si>
  <si>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</si>
  <si>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</si>
  <si>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</si>
  <si>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</si>
  <si>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</si>
  <si>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</si>
  <si>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</si>
  <si>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</si>
  <si>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</si>
  <si>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</si>
  <si>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</si>
  <si>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</si>
  <si>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</si>
  <si>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</si>
  <si>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</si>
  <si>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</si>
  <si>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</si>
  <si>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</si>
  <si>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</si>
  <si>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</si>
  <si>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</si>
  <si>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</si>
  <si>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</si>
  <si>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</si>
  <si>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</si>
  <si>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</si>
  <si>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</si>
  <si>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</si>
  <si>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</si>
  <si>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</si>
  <si>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</si>
  <si>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</si>
  <si>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</si>
  <si>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</si>
  <si>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</si>
  <si>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</si>
  <si>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</si>
  <si>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</si>
  <si>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</si>
  <si>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</si>
  <si>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</si>
  <si>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</si>
  <si>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</si>
  <si>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</si>
  <si>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</si>
  <si>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</si>
  <si>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</si>
  <si>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</si>
  <si>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</si>
  <si>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</si>
  <si>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</si>
  <si>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</si>
  <si>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</si>
  <si>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</si>
  <si>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</si>
  <si>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</si>
  <si>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</si>
  <si>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</si>
  <si>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</si>
  <si>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</si>
  <si>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</si>
  <si>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</si>
  <si>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</si>
  <si>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</si>
  <si>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</si>
  <si>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</si>
  <si>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</si>
  <si>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</si>
  <si>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</si>
  <si>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</si>
  <si>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</si>
  <si>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</si>
  <si>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</si>
  <si>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</si>
  <si>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</si>
  <si>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</si>
  <si>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</si>
  <si>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</si>
  <si>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</si>
  <si>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</si>
  <si>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</si>
  <si>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</si>
  <si>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</si>
  <si>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</si>
  <si>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</si>
  <si>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</si>
  <si>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</si>
  <si>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</si>
  <si>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</si>
  <si>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</si>
  <si>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</si>
  <si>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</si>
  <si>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</si>
  <si>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</si>
  <si>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</si>
  <si>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</si>
  <si>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</si>
  <si>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</si>
  <si>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</si>
  <si>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</si>
  <si>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</si>
  <si>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</si>
  <si>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</si>
  <si>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</si>
  <si>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</si>
  <si>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</si>
  <si>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</si>
  <si>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</si>
  <si>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</si>
  <si>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</si>
  <si>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</si>
  <si>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</si>
  <si>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</si>
  <si>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</si>
  <si>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</si>
  <si>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</si>
  <si>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</si>
  <si>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</si>
  <si>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</si>
  <si>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</si>
  <si>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</si>
  <si>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</si>
  <si>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</si>
  <si>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</si>
  <si>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</si>
  <si>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</si>
  <si>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</si>
  <si>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</si>
  <si>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</si>
  <si>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</si>
  <si>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</si>
  <si>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</si>
  <si>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</si>
  <si>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</si>
  <si>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</si>
  <si>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</si>
  <si>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</si>
  <si>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</si>
  <si>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</si>
  <si>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</si>
  <si>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</si>
  <si>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</si>
  <si>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</si>
  <si>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</si>
  <si>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</si>
  <si>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</si>
  <si>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</si>
  <si>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</si>
  <si>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</si>
  <si>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</si>
  <si>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</si>
  <si>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</si>
  <si>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</si>
  <si>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</si>
  <si>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</si>
  <si>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</si>
  <si>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</si>
  <si>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</si>
  <si>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</si>
  <si>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</si>
  <si>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</si>
  <si>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</si>
  <si>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</si>
  <si>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</si>
  <si>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</si>
  <si>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</si>
  <si>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</si>
  <si>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</si>
  <si>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</si>
  <si>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</si>
  <si>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</si>
  <si>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</si>
  <si>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</si>
  <si>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</si>
  <si>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</si>
  <si>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</si>
  <si>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</si>
  <si>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</si>
  <si>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</si>
  <si>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</si>
  <si>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</si>
  <si>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</si>
  <si>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</si>
  <si>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</si>
  <si>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</si>
  <si>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</si>
  <si>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</si>
  <si>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</si>
  <si>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</si>
  <si>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</si>
  <si>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</si>
  <si>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</si>
  <si>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</si>
  <si>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</si>
  <si>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</si>
  <si>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</si>
  <si>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</si>
  <si>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</si>
  <si>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</si>
  <si>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</si>
  <si>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</si>
  <si>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</si>
  <si>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</si>
  <si>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</si>
  <si>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</si>
  <si>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</si>
  <si>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</si>
  <si>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</si>
  <si>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</si>
  <si>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</si>
  <si>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</si>
  <si>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</si>
  <si>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</si>
  <si>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</si>
  <si>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</si>
  <si>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</si>
  <si>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</si>
  <si>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</si>
  <si>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</si>
  <si>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</si>
  <si>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</si>
  <si>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</si>
  <si>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</si>
  <si>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</si>
  <si>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</si>
  <si>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</si>
  <si>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</si>
  <si>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</si>
  <si>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</si>
  <si>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</si>
  <si>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</si>
  <si>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</si>
  <si>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</si>
  <si>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</si>
  <si>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</si>
  <si>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</si>
  <si>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</si>
  <si>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</si>
  <si>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</si>
  <si>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</si>
  <si>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</si>
  <si>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</si>
  <si>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</si>
  <si>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</si>
  <si>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</si>
  <si>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</si>
  <si>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</si>
  <si>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</si>
  <si>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</si>
  <si>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</si>
  <si>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</si>
  <si>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</si>
  <si>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</si>
  <si>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</si>
  <si>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</si>
  <si>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</si>
  <si>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</si>
  <si>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</si>
  <si>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</si>
  <si>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</si>
  <si>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</si>
  <si>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</si>
  <si>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</si>
  <si>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</si>
  <si>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</si>
  <si>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</si>
  <si>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</si>
  <si>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</si>
  <si>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</si>
  <si>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</si>
  <si>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</si>
  <si>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</si>
  <si>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</si>
  <si>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</si>
  <si>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</si>
  <si>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</si>
  <si>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</si>
  <si>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</si>
  <si>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</si>
  <si>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</si>
  <si>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</si>
  <si>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</si>
  <si>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</si>
  <si>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</si>
  <si>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</si>
  <si>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</si>
  <si>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</si>
  <si>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</si>
  <si>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</si>
  <si>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</si>
  <si>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</si>
  <si>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</si>
  <si>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</si>
  <si>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</si>
  <si>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</si>
  <si>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</si>
  <si>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</si>
  <si>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</si>
  <si>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</si>
  <si>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</si>
  <si>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</si>
  <si>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</si>
  <si>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</si>
  <si>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</si>
  <si>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</si>
  <si>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</si>
  <si>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</si>
  <si>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</si>
  <si>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</si>
  <si>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</si>
  <si>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</si>
  <si>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</si>
  <si>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</si>
  <si>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</si>
  <si>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</si>
  <si>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</si>
  <si>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</si>
  <si>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</si>
  <si>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</si>
  <si>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</si>
  <si>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</si>
  <si>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</si>
  <si>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</si>
  <si>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</si>
  <si>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</si>
  <si>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</si>
  <si>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</si>
  <si>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</si>
  <si>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</si>
  <si>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</si>
  <si>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</si>
  <si>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</si>
  <si>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</si>
  <si>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</si>
  <si>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</si>
  <si>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</si>
  <si>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</si>
  <si>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</si>
  <si>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</si>
  <si>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</si>
  <si>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</si>
  <si>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</si>
  <si>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</si>
  <si>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</si>
  <si>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</si>
  <si>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</si>
  <si>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</si>
  <si>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</si>
  <si>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</si>
  <si>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</si>
  <si>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</si>
  <si>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</si>
  <si>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</si>
  <si>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</si>
  <si>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</si>
  <si>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</si>
  <si>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</si>
  <si>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</si>
  <si>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</si>
  <si>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</si>
  <si>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</si>
  <si>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</si>
  <si>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</si>
  <si>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</si>
  <si>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</si>
  <si>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</si>
  <si>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</si>
  <si>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</si>
  <si>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</si>
  <si>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</si>
  <si>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</si>
  <si>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</si>
  <si>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</si>
  <si>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</si>
  <si>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</si>
  <si>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</si>
  <si>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</si>
  <si>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</si>
  <si>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</si>
  <si>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</si>
  <si>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</si>
  <si>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</si>
  <si>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</si>
  <si>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</si>
  <si>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</si>
  <si>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</si>
  <si>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</si>
  <si>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</si>
  <si>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</si>
  <si>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</si>
  <si>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</si>
  <si>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</si>
  <si>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</si>
  <si>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</si>
  <si>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</si>
  <si>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</si>
  <si>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</si>
  <si>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</si>
  <si>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</si>
  <si>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</si>
  <si>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</si>
  <si>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</si>
  <si>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</si>
  <si>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</si>
  <si>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</si>
  <si>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</si>
  <si>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</si>
  <si>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</si>
  <si>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</si>
  <si>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</si>
  <si>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</si>
  <si>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</si>
  <si>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</si>
  <si>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</si>
  <si>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</si>
  <si>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</si>
  <si>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</si>
  <si>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</si>
  <si>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</si>
  <si>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</si>
  <si>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</si>
  <si>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</si>
  <si>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</si>
  <si>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</si>
  <si>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</si>
  <si>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</si>
  <si>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</si>
  <si>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</si>
  <si>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</si>
  <si>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</si>
  <si>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</si>
  <si>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</si>
  <si>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</si>
  <si>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</si>
  <si>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</si>
  <si>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</si>
  <si>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</si>
  <si>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</si>
  <si>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</si>
  <si>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</si>
  <si>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</si>
  <si>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</si>
  <si>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</si>
  <si>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</si>
  <si>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</si>
  <si>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</si>
  <si>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</si>
  <si>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</si>
  <si>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</si>
  <si>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</si>
  <si>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</si>
  <si>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</si>
  <si>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</si>
  <si>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</si>
  <si>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</si>
  <si>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</si>
  <si>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</si>
  <si>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</si>
  <si>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</si>
  <si>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</si>
  <si>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</si>
  <si>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</si>
  <si>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</si>
  <si>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</si>
  <si>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</si>
  <si>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</si>
  <si>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</si>
  <si>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</si>
  <si>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</si>
  <si>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</si>
  <si>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</si>
  <si>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</si>
  <si>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</si>
  <si>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</si>
  <si>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</si>
  <si>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</si>
  <si>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</si>
  <si>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</si>
  <si>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</si>
  <si>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</si>
  <si>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</si>
  <si>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</si>
  <si>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</si>
  <si>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</si>
  <si>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</si>
  <si>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</si>
  <si>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</si>
  <si>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</si>
  <si>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</si>
  <si>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</si>
  <si>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</si>
  <si>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</si>
  <si>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</si>
  <si>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</si>
  <si>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</si>
  <si>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</si>
  <si>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</si>
  <si>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</si>
  <si>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</si>
  <si>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</si>
  <si>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</si>
  <si>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</si>
  <si>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</si>
  <si>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</si>
  <si>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</si>
  <si>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</si>
  <si>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</si>
  <si>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</si>
  <si>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</si>
  <si>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</si>
  <si>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</si>
  <si>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</si>
  <si>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</si>
  <si>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</si>
  <si>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</si>
  <si>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</si>
  <si>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</si>
  <si>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</si>
  <si>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</si>
  <si>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</si>
  <si>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</si>
  <si>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</si>
  <si>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</si>
  <si>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</si>
  <si>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</si>
  <si>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</si>
  <si>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</si>
  <si>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</si>
  <si>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</si>
  <si>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</si>
  <si>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</si>
  <si>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</si>
  <si>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</si>
  <si>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</si>
  <si>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</si>
  <si>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</si>
  <si>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</si>
  <si>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</si>
  <si>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</si>
  <si>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</si>
  <si>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</si>
  <si>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</si>
  <si>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</si>
  <si>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</si>
  <si>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</si>
  <si>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</si>
  <si>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</si>
  <si>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</si>
  <si>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</si>
  <si>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</si>
  <si>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</si>
  <si>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</si>
  <si>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</si>
  <si>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</si>
  <si>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</si>
  <si>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</si>
  <si>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</si>
  <si>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</si>
  <si>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</si>
  <si>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</si>
  <si>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</si>
  <si>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</si>
  <si>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</si>
  <si>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</si>
  <si>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</si>
  <si>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</si>
  <si>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</si>
  <si>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</si>
  <si>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</si>
  <si>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</si>
  <si>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</si>
  <si>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</si>
  <si>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</si>
  <si>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</si>
  <si>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</si>
  <si>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</si>
  <si>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</si>
  <si>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</si>
  <si>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</si>
  <si>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</si>
  <si>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</si>
  <si>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</si>
  <si>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</si>
  <si>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</si>
  <si>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</si>
  <si>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</si>
  <si>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</si>
  <si>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</si>
  <si>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</si>
  <si>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</si>
  <si>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</si>
  <si>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</si>
  <si>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</si>
  <si>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</si>
  <si>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</si>
  <si>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</si>
  <si>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</si>
  <si>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</si>
  <si>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</si>
  <si>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</si>
  <si>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</si>
  <si>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</si>
  <si>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</si>
  <si>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</si>
  <si>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</si>
  <si>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</si>
  <si>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</si>
  <si>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</si>
  <si>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</si>
  <si>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</si>
  <si>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</si>
  <si>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</si>
  <si>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</si>
  <si>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</si>
  <si>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</si>
  <si>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</si>
  <si>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</si>
  <si>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</si>
  <si>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</si>
  <si>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</si>
  <si>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</si>
  <si>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</si>
  <si>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</si>
  <si>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</si>
  <si>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</si>
  <si>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</si>
  <si>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</si>
  <si>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</si>
  <si>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</si>
  <si>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</si>
  <si>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</si>
  <si>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</si>
  <si>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</si>
  <si>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</si>
  <si>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</si>
  <si>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</si>
  <si>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</si>
  <si>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</si>
  <si>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</si>
  <si>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</si>
  <si>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</si>
  <si>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</si>
  <si>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</si>
  <si>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</si>
  <si>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</si>
  <si>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</si>
  <si>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</si>
  <si>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</si>
  <si>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</si>
  <si>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</si>
  <si>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</si>
  <si>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</si>
  <si>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</si>
  <si>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</si>
  <si>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</si>
  <si>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</si>
  <si>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</si>
  <si>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</si>
  <si>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</si>
  <si>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</si>
  <si>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</si>
  <si>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</si>
  <si>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</si>
  <si>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</si>
  <si>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</si>
  <si>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</si>
  <si>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</si>
  <si>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</si>
  <si>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</si>
  <si>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</si>
  <si>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</si>
  <si>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</si>
  <si>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</si>
  <si>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</si>
  <si>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</si>
  <si>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</si>
  <si>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</si>
  <si>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</si>
  <si>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</si>
  <si>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</si>
  <si>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</si>
  <si>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</si>
  <si>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</si>
  <si>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</si>
  <si>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</si>
  <si>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</si>
  <si>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</si>
  <si>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</si>
  <si>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</si>
  <si>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</si>
  <si>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</si>
  <si>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</si>
  <si>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</si>
  <si>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</si>
  <si>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</si>
  <si>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</si>
  <si>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</si>
  <si>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</si>
  <si>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</si>
  <si>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</si>
  <si>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</si>
  <si>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</si>
  <si>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</si>
  <si>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</si>
  <si>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</si>
  <si>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</si>
  <si>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</si>
  <si>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</si>
  <si>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</si>
  <si>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</si>
  <si>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</si>
  <si>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</si>
  <si>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</si>
  <si>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</si>
  <si>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</si>
  <si>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</si>
  <si>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</si>
  <si>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</si>
  <si>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</si>
  <si>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</si>
  <si>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</si>
  <si>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</si>
  <si>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</si>
  <si>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</si>
  <si>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</si>
  <si>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</si>
  <si>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</si>
  <si>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</si>
  <si>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</si>
  <si>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</si>
  <si>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</si>
  <si>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</si>
  <si>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</si>
  <si>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</si>
  <si>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</si>
  <si>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</si>
  <si>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</si>
  <si>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</si>
  <si>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</si>
  <si>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</si>
  <si>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</si>
  <si>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</si>
  <si>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</si>
  <si>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</si>
  <si>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</si>
  <si>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</si>
  <si>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</si>
  <si>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</si>
  <si>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</si>
  <si>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</si>
  <si>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</si>
  <si>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</si>
  <si>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</si>
  <si>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</si>
  <si>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</si>
  <si>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</si>
  <si>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</si>
  <si>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</si>
  <si>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</si>
  <si>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</si>
  <si>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</si>
  <si>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</si>
  <si>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</si>
  <si>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</si>
  <si>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</si>
  <si>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</si>
  <si>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</si>
  <si>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</si>
  <si>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</si>
  <si>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</si>
  <si>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</si>
  <si>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</si>
  <si>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</si>
  <si>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</si>
  <si>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</si>
  <si>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</si>
  <si>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</si>
  <si>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</si>
  <si>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</si>
  <si>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</si>
  <si>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</si>
  <si>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</si>
  <si>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</si>
  <si>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</si>
  <si>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</si>
  <si>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</si>
  <si>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</si>
  <si>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</si>
  <si>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</si>
  <si>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</si>
  <si>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</si>
  <si>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</si>
  <si>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</si>
  <si>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</si>
  <si>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</si>
  <si>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</si>
  <si>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</si>
  <si>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</si>
  <si>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</si>
  <si>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</si>
  <si>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</si>
  <si>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</si>
  <si>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</si>
  <si>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</si>
  <si>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</si>
  <si>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</si>
  <si>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</si>
  <si>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</si>
  <si>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</si>
  <si>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</si>
  <si>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</si>
  <si>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</si>
  <si>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</si>
  <si>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</si>
  <si>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</si>
  <si>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</si>
  <si>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</si>
  <si>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</si>
  <si>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</si>
  <si>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</si>
  <si>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</si>
  <si>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</si>
  <si>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</si>
  <si>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</si>
  <si>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</si>
  <si>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</si>
  <si>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</si>
  <si>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</si>
  <si>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</si>
  <si>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</si>
  <si>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</si>
  <si>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</si>
  <si>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</si>
  <si>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</si>
  <si>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</si>
  <si>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</si>
  <si>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</si>
  <si>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</si>
  <si>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</si>
  <si>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</si>
  <si>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</si>
  <si>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</si>
  <si>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</si>
  <si>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</si>
  <si>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</si>
  <si>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</si>
  <si>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</si>
  <si>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</si>
  <si>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</si>
  <si>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</si>
  <si>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</si>
  <si>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</si>
  <si>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</si>
  <si>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</si>
  <si>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</si>
  <si>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</si>
  <si>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</si>
  <si>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</si>
  <si>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</si>
  <si>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</si>
  <si>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</si>
  <si>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</si>
  <si>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</si>
  <si>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</si>
  <si>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</si>
  <si>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</si>
  <si>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</si>
  <si>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</si>
  <si>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</si>
  <si>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</si>
  <si>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</si>
  <si>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</si>
  <si>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</si>
  <si>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</si>
  <si>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</si>
  <si>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</si>
  <si>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</si>
  <si>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</si>
  <si>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</si>
  <si>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</si>
  <si>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</si>
  <si>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</si>
  <si>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</si>
  <si>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</si>
  <si>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</si>
  <si>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</si>
  <si>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</si>
  <si>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</si>
  <si>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</si>
  <si>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</si>
  <si>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</si>
  <si>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</si>
  <si>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</si>
  <si>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</si>
  <si>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</si>
  <si>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</si>
  <si>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</si>
  <si>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</si>
  <si>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</si>
  <si>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</si>
  <si>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</si>
  <si>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</si>
  <si>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</si>
  <si>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</si>
  <si>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</si>
  <si>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</si>
  <si>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</si>
  <si>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</si>
  <si>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</si>
  <si>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</si>
  <si>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</si>
  <si>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</si>
  <si>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</si>
  <si>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</si>
  <si>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</si>
  <si>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</si>
  <si>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</si>
  <si>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</si>
  <si>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</si>
  <si>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</si>
  <si>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</si>
  <si>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</si>
  <si>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</si>
  <si>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</si>
  <si>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</si>
  <si>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</si>
  <si>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</si>
  <si>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</si>
  <si>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</si>
  <si>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</si>
  <si>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</si>
  <si>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</si>
  <si>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</si>
  <si>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</si>
  <si>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</si>
  <si>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</si>
  <si>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</si>
  <si>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</si>
  <si>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</si>
  <si>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</si>
  <si>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</si>
  <si>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</si>
  <si>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</si>
  <si>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</si>
  <si>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</si>
  <si>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</si>
  <si>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</si>
  <si>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</si>
  <si>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</si>
  <si>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</si>
  <si>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</si>
  <si>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</si>
  <si>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</si>
  <si>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</si>
  <si>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</si>
  <si>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</si>
  <si>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</si>
  <si>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</si>
  <si>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</si>
  <si>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</si>
  <si>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</si>
  <si>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</si>
  <si>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</si>
  <si>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</si>
  <si>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</si>
  <si>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</si>
  <si>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</si>
  <si>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</si>
  <si>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</si>
  <si>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</si>
  <si>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</si>
  <si>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</si>
  <si>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</si>
  <si>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</si>
  <si>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</si>
  <si>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</si>
  <si>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</si>
  <si>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</si>
  <si>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</si>
  <si>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</si>
  <si>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</si>
  <si>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</si>
  <si>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</si>
  <si>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</si>
  <si>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</si>
  <si>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</si>
  <si>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</si>
  <si>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</si>
  <si>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</si>
  <si>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</si>
  <si>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</si>
  <si>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</si>
  <si>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</si>
  <si>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</si>
  <si>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</si>
  <si>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</si>
  <si>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</si>
  <si>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</si>
  <si>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</si>
  <si>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</si>
  <si>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</si>
  <si>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</si>
  <si>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</si>
  <si>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</si>
  <si>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</si>
  <si>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</si>
  <si>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</si>
  <si>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</si>
  <si>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</si>
  <si>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</si>
  <si>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</si>
  <si>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</si>
  <si>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</si>
  <si>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</si>
  <si>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</si>
  <si>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</si>
  <si>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</si>
  <si>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</si>
  <si>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</si>
  <si>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</si>
  <si>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</si>
  <si>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</si>
  <si>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</si>
  <si>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</si>
  <si>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</si>
  <si>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</si>
  <si>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</si>
  <si>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</si>
  <si>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</si>
  <si>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</si>
  <si>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</si>
  <si>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</si>
  <si>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</si>
  <si>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</si>
  <si>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</si>
  <si>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</si>
  <si>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</si>
  <si>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</si>
  <si>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</si>
  <si>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</si>
  <si>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</si>
  <si>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</si>
  <si>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</si>
  <si>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</si>
  <si>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</si>
  <si>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</si>
  <si>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</si>
  <si>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</si>
  <si>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</si>
  <si>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</si>
  <si>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</si>
  <si>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</si>
  <si>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</si>
  <si>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</si>
  <si>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</si>
  <si>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</si>
  <si>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</si>
  <si>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</si>
  <si>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</si>
  <si>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</si>
  <si>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</si>
  <si>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</si>
  <si>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</si>
  <si>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</si>
  <si>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</si>
  <si>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</si>
  <si>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</si>
  <si>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</si>
  <si>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</si>
  <si>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</si>
  <si>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</si>
  <si>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</si>
  <si>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</si>
  <si>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</si>
  <si>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</si>
  <si>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</si>
  <si>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</si>
  <si>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</si>
  <si>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</si>
  <si>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</si>
  <si>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</si>
  <si>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</si>
  <si>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</si>
  <si>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</si>
  <si>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</si>
  <si>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</si>
  <si>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</si>
  <si>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</si>
  <si>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</si>
  <si>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</si>
  <si>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</si>
  <si>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</si>
  <si>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</si>
  <si>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</si>
  <si>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</si>
  <si>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</si>
  <si>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</si>
  <si>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</si>
  <si>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</si>
  <si>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</si>
  <si>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</si>
  <si>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</si>
  <si>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</si>
  <si>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</si>
  <si>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</si>
  <si>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</si>
  <si>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</si>
  <si>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</si>
  <si>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</si>
  <si>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</si>
  <si>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</si>
  <si>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</si>
  <si>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</si>
  <si>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</si>
  <si>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</si>
  <si>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</si>
  <si>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</si>
  <si>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</si>
  <si>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</si>
  <si>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</si>
  <si>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</si>
  <si>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</si>
  <si>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</si>
  <si>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</si>
  <si>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</si>
  <si>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</si>
  <si>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</si>
  <si>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</si>
  <si>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</si>
  <si>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</si>
  <si>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</si>
  <si>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</si>
  <si>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</si>
  <si>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</si>
  <si>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</si>
  <si>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</si>
  <si>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</si>
  <si>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</si>
  <si>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</si>
  <si>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</si>
  <si>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</si>
  <si>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</si>
  <si>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</si>
  <si>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</si>
  <si>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</si>
  <si>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</si>
  <si>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</si>
  <si>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</si>
  <si>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</si>
  <si>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</si>
  <si>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</si>
  <si>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</si>
  <si>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</si>
  <si>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</si>
  <si>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</si>
  <si>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</si>
  <si>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</si>
  <si>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</si>
  <si>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</si>
  <si>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</si>
  <si>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</si>
  <si>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</si>
  <si>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</si>
  <si>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</si>
  <si>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</si>
  <si>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</si>
  <si>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</si>
  <si>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</si>
  <si>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</si>
  <si>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</si>
  <si>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</si>
  <si>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</si>
  <si>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</si>
  <si>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</si>
  <si>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</si>
  <si>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</si>
  <si>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</si>
  <si>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</si>
  <si>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</si>
  <si>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</si>
  <si>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</si>
  <si>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</si>
  <si>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</si>
  <si>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</si>
  <si>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</si>
  <si>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</si>
  <si>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</si>
  <si>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</si>
  <si>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</si>
  <si>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</si>
  <si>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</si>
  <si>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</si>
  <si>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</si>
  <si>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</si>
  <si>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</si>
  <si>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</si>
  <si>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</si>
  <si>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</si>
  <si>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</si>
  <si>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</si>
  <si>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</si>
  <si>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</si>
  <si>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</si>
  <si>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</si>
  <si>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</si>
  <si>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</si>
  <si>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</si>
  <si>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</si>
  <si>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</si>
  <si>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</si>
  <si>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</si>
  <si>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</si>
  <si>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</si>
  <si>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</si>
  <si>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</si>
  <si>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</si>
  <si>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</si>
  <si>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</si>
  <si>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</si>
  <si>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</si>
  <si>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</si>
  <si>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</si>
  <si>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</si>
  <si>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</si>
  <si>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</si>
  <si>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</si>
  <si>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</si>
  <si>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</si>
  <si>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</si>
  <si>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</si>
  <si>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</si>
  <si>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</si>
  <si>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</si>
  <si>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</si>
  <si>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</si>
  <si>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</si>
  <si>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</si>
  <si>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</si>
  <si>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</si>
  <si>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</si>
  <si>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</si>
  <si>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</si>
  <si>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</si>
  <si>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</si>
  <si>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</si>
  <si>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</si>
  <si>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</si>
  <si>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</si>
  <si>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</si>
  <si>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</si>
  <si>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</si>
  <si>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</si>
  <si>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</si>
  <si>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</si>
  <si>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</si>
  <si>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</si>
  <si>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</si>
  <si>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</si>
  <si>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</si>
  <si>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</si>
  <si>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</si>
  <si>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</si>
  <si>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</si>
  <si>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</si>
  <si>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</si>
  <si>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</si>
  <si>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</si>
  <si>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</si>
  <si>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</si>
  <si>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</si>
  <si>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</si>
  <si>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</si>
  <si>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</si>
  <si>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</si>
  <si>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</si>
  <si>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</si>
  <si>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</si>
  <si>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</si>
  <si>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</si>
  <si>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</si>
  <si>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</si>
  <si>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</si>
  <si>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</si>
  <si>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</si>
  <si>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</si>
  <si>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</si>
  <si>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</si>
  <si>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</si>
  <si>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</si>
  <si>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</si>
  <si>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</si>
  <si>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</si>
  <si>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</si>
  <si>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</si>
  <si>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</si>
  <si>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</si>
  <si>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</si>
  <si>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</si>
  <si>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</si>
  <si>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</si>
  <si>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</si>
  <si>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</si>
  <si>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</si>
  <si>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</si>
  <si>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</si>
  <si>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</si>
  <si>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</si>
  <si>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</si>
  <si>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</si>
  <si>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</si>
  <si>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</si>
  <si>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</si>
  <si>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</si>
  <si>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</si>
  <si>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</si>
  <si>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</si>
  <si>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</si>
  <si>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</si>
  <si>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</si>
  <si>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</si>
  <si>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</si>
  <si>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</si>
  <si>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</si>
  <si>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</si>
  <si>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</si>
  <si>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</si>
  <si>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</si>
  <si>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</si>
  <si>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</si>
  <si>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</si>
  <si>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</si>
  <si>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</si>
  <si>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</si>
  <si>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</si>
  <si>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</si>
  <si>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</si>
  <si>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</si>
  <si>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</si>
  <si>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</si>
  <si>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</si>
  <si>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</si>
  <si>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</si>
  <si>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</si>
  <si>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</si>
  <si>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</si>
  <si>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</si>
  <si>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</si>
  <si>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</si>
  <si>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</si>
  <si>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</si>
  <si>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</si>
  <si>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</si>
  <si>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</si>
  <si>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</si>
  <si>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</si>
  <si>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</si>
  <si>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</si>
  <si>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</si>
  <si>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</si>
  <si>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</si>
  <si>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</si>
  <si>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</si>
  <si>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</si>
  <si>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</si>
  <si>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</si>
  <si>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</si>
  <si>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</si>
  <si>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</si>
  <si>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</si>
  <si>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</si>
  <si>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</si>
  <si>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</si>
  <si>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</si>
  <si>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</si>
  <si>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</si>
  <si>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</si>
  <si>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</si>
  <si>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</si>
  <si>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</si>
  <si>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</si>
  <si>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</si>
  <si>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</si>
  <si>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</si>
  <si>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</si>
  <si>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</si>
  <si>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</si>
  <si>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</si>
  <si>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</si>
  <si>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</si>
  <si>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</si>
  <si>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</si>
  <si>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</si>
  <si>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</si>
  <si>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</si>
  <si>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</si>
  <si>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</si>
  <si>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</si>
  <si>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</si>
  <si>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</si>
  <si>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</si>
  <si>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</si>
  <si>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</si>
  <si>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</si>
  <si>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</si>
  <si>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</si>
  <si>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</si>
  <si>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</si>
  <si>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</si>
  <si>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</si>
  <si>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</si>
  <si>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</si>
  <si>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</si>
  <si>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</si>
  <si>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</si>
  <si>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</si>
  <si>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</si>
  <si>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</si>
  <si>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</si>
  <si>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</si>
  <si>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</si>
  <si>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</si>
  <si>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</si>
  <si>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</si>
  <si>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</si>
  <si>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</si>
  <si>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</si>
  <si>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</si>
  <si>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</si>
  <si>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</si>
  <si>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</si>
  <si>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</si>
  <si>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</si>
  <si>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</si>
  <si>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</si>
  <si>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</si>
  <si>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</si>
  <si>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</si>
  <si>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</si>
  <si>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</si>
  <si>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</si>
  <si>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</si>
  <si>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</si>
  <si>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</si>
  <si>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</si>
  <si>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</si>
  <si>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</si>
  <si>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</si>
  <si>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</si>
  <si>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</si>
  <si>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</si>
  <si>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</si>
  <si>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</si>
  <si>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</si>
  <si>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</si>
  <si>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</si>
  <si>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</si>
  <si>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</si>
  <si>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</si>
  <si>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</si>
  <si>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</si>
  <si>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</si>
  <si>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</si>
  <si>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</si>
  <si>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</si>
  <si>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</si>
  <si>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</si>
  <si>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</si>
  <si>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</si>
  <si>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</si>
  <si>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</si>
  <si>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</si>
  <si>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</si>
  <si>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</si>
  <si>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</si>
  <si>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</si>
  <si>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</si>
  <si>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</si>
  <si>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</si>
  <si>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</si>
  <si>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</si>
  <si>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</si>
  <si>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</si>
  <si>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</si>
  <si>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</si>
  <si>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</si>
  <si>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</si>
  <si>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</si>
  <si>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</si>
  <si>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</si>
  <si>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</si>
  <si>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</si>
  <si>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</si>
  <si>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</si>
  <si>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</si>
  <si>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</si>
  <si>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</si>
  <si>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</si>
  <si>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</si>
  <si>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</si>
  <si>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</si>
  <si>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</si>
  <si>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</si>
  <si>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</si>
  <si>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</si>
  <si>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</si>
  <si>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</si>
  <si>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</si>
  <si>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</si>
  <si>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</si>
  <si>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</si>
  <si>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</si>
  <si>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</si>
  <si>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</si>
  <si>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</si>
  <si>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</si>
  <si>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</si>
  <si>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</si>
  <si>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</si>
  <si>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</si>
  <si>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</si>
  <si>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</si>
  <si>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</si>
  <si>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</si>
  <si>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</si>
  <si>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</si>
  <si>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</si>
  <si>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</si>
  <si>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</si>
  <si>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</si>
  <si>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</si>
  <si>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</si>
  <si>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</si>
  <si>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</si>
  <si>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</si>
  <si>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</si>
  <si>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</si>
  <si>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</si>
  <si>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</si>
  <si>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</si>
  <si>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</si>
  <si>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</si>
  <si>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</si>
  <si>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</si>
  <si>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</si>
  <si>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</si>
  <si>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</si>
  <si>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</si>
  <si>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</si>
  <si>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</si>
  <si>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</si>
  <si>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</si>
  <si>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</si>
  <si>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</si>
  <si>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</si>
  <si>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</si>
  <si>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</si>
  <si>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</si>
  <si>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</si>
  <si>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</si>
  <si>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</si>
  <si>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</si>
  <si>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</si>
  <si>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</si>
  <si>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</si>
  <si>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</si>
  <si>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</si>
  <si>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</si>
  <si>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</si>
  <si>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</si>
  <si>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</si>
  <si>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</si>
  <si>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</si>
  <si>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</si>
  <si>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</si>
  <si>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</si>
  <si>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</si>
  <si>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</si>
  <si>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</si>
  <si>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</si>
  <si>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</si>
  <si>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</si>
  <si>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</si>
  <si>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</si>
  <si>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</si>
  <si>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</si>
  <si>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</si>
  <si>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</si>
  <si>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</si>
  <si>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</si>
  <si>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</si>
  <si>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</si>
  <si>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</si>
  <si>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</si>
  <si>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</si>
  <si>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</si>
  <si>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</si>
  <si>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</si>
  <si>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</si>
  <si>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</si>
  <si>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</si>
  <si>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</si>
  <si>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</si>
  <si>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</si>
  <si>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</si>
  <si>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</si>
  <si>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</si>
  <si>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</si>
  <si>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</si>
  <si>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</si>
  <si>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</si>
  <si>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</si>
  <si>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</si>
  <si>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</si>
  <si>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</si>
  <si>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</si>
  <si>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</si>
  <si>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</si>
  <si>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</si>
  <si>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</si>
  <si>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</si>
  <si>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</si>
  <si>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</si>
  <si>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</si>
  <si>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</si>
  <si>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</si>
  <si>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</si>
  <si>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</si>
  <si>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</si>
  <si>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</si>
  <si>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</si>
  <si>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</si>
  <si>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</si>
  <si>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</si>
  <si>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</si>
  <si>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</si>
  <si>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</si>
  <si>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</si>
  <si>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</si>
  <si>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</si>
  <si>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</si>
  <si>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</si>
  <si>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</si>
  <si>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</si>
  <si>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</si>
  <si>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</si>
  <si>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</si>
  <si>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</si>
  <si>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</si>
  <si>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</si>
  <si>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</si>
  <si>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</si>
  <si>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</si>
  <si>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</si>
  <si>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</si>
  <si>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</si>
  <si>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</si>
  <si>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</si>
  <si>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</si>
  <si>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</si>
  <si>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</si>
  <si>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</si>
  <si>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</si>
  <si>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</si>
  <si>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</si>
  <si>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</si>
  <si>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</si>
  <si>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</si>
  <si>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</si>
  <si>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</si>
  <si>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</si>
  <si>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</si>
  <si>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</si>
  <si>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</si>
  <si>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</si>
  <si>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</si>
  <si>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</si>
  <si>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</si>
  <si>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</si>
  <si>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</si>
  <si>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</si>
  <si>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</si>
  <si>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</si>
  <si>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</si>
  <si>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</si>
  <si>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</si>
  <si>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</si>
  <si>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</si>
  <si>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</si>
  <si>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</si>
  <si>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</si>
  <si>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</si>
  <si>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</si>
  <si>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</si>
  <si>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</si>
  <si>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</si>
  <si>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</si>
  <si>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</si>
  <si>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</si>
  <si>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</si>
  <si>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</si>
  <si>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</si>
  <si>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</si>
  <si>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</si>
  <si>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</si>
  <si>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</si>
  <si>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</si>
  <si>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</si>
  <si>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</si>
  <si>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</si>
  <si>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</si>
  <si>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</si>
  <si>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</si>
  <si>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</si>
  <si>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</si>
  <si>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</si>
  <si>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</si>
  <si>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</si>
  <si>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</si>
  <si>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</si>
  <si>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</si>
  <si>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</si>
  <si>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</si>
  <si>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</si>
  <si>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</si>
  <si>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</si>
  <si>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</si>
  <si>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</si>
  <si>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</si>
  <si>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</si>
  <si>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</si>
  <si>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</si>
  <si>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</si>
  <si>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</si>
  <si>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</si>
  <si>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</si>
  <si>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</si>
  <si>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</si>
  <si>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</si>
  <si>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</si>
  <si>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</si>
  <si>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</si>
  <si>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</si>
  <si>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</si>
  <si>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</si>
  <si>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</si>
  <si>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</si>
  <si>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</si>
  <si>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</si>
  <si>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</si>
  <si>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</si>
  <si>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</si>
  <si>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</si>
  <si>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</si>
  <si>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</si>
  <si>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</si>
  <si>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</si>
  <si>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</si>
  <si>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</si>
  <si>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</si>
  <si>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</si>
  <si>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</si>
  <si>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</si>
  <si>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</si>
  <si>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</si>
  <si>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</si>
  <si>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</si>
  <si>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</si>
  <si>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</si>
  <si>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</si>
  <si>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</si>
  <si>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</si>
  <si>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</si>
  <si>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</si>
  <si>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</si>
  <si>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</si>
  <si>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</si>
  <si>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</si>
  <si>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</si>
  <si>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</si>
  <si>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</si>
  <si>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</si>
  <si>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</si>
  <si>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</si>
  <si>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</si>
  <si>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</si>
  <si>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</si>
  <si>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</si>
  <si>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</si>
  <si>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</si>
  <si>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</si>
  <si>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</si>
  <si>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</si>
  <si>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</si>
  <si>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</si>
  <si>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</si>
  <si>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</si>
  <si>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</si>
  <si>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</si>
  <si>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</si>
  <si>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</si>
  <si>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</si>
  <si>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</si>
  <si>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</si>
  <si>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</si>
  <si>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</si>
  <si>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</si>
  <si>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</si>
  <si>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</si>
  <si>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</si>
  <si>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</si>
  <si>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</si>
  <si>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</si>
  <si>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</si>
  <si>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</si>
  <si>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</si>
  <si>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</si>
  <si>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</si>
  <si>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</si>
  <si>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</si>
  <si>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</si>
  <si>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</si>
  <si>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</si>
  <si>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</si>
  <si>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</si>
  <si>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</si>
  <si>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</si>
  <si>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</si>
  <si>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</si>
  <si>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</si>
  <si>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</si>
  <si>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</si>
  <si>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</si>
  <si>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</si>
  <si>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</si>
  <si>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</si>
  <si>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</si>
  <si>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</si>
  <si>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</si>
  <si>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</si>
  <si>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</si>
  <si>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</si>
  <si>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</si>
  <si>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</si>
  <si>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</si>
  <si>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</si>
  <si>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</si>
  <si>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</si>
  <si>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</si>
  <si>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</si>
  <si>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</si>
  <si>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</si>
  <si>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</si>
  <si>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</si>
  <si>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</si>
  <si>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</si>
  <si>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</si>
  <si>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</si>
  <si>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</si>
  <si>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</si>
  <si>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</si>
  <si>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</si>
  <si>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</si>
  <si>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</si>
  <si>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</si>
  <si>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</si>
  <si>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</si>
  <si>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</si>
  <si>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</si>
  <si>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</si>
  <si>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</si>
  <si>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</si>
  <si>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</si>
  <si>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</si>
  <si>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</si>
  <si>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</si>
  <si>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</si>
  <si>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</si>
  <si>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</si>
  <si>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</si>
  <si>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</si>
  <si>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</si>
  <si>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</si>
  <si>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</si>
  <si>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</si>
  <si>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</si>
  <si>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</si>
  <si>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</si>
  <si>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</si>
  <si>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</si>
  <si>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</si>
  <si>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</si>
  <si>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</si>
  <si>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</si>
  <si>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</si>
  <si>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</si>
  <si>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</si>
  <si>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</si>
  <si>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</si>
  <si>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</si>
  <si>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</si>
  <si>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</si>
  <si>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</si>
  <si>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</si>
  <si>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</si>
  <si>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</si>
  <si>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</si>
  <si>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</si>
  <si>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</si>
  <si>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</si>
  <si>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</si>
  <si>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</si>
  <si>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</si>
  <si>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</si>
  <si>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</si>
  <si>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</si>
  <si>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</si>
  <si>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</si>
  <si>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</si>
  <si>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</si>
  <si>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</si>
  <si>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</si>
  <si>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</si>
  <si>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</si>
  <si>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</si>
  <si>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</si>
  <si>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</si>
  <si>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</si>
  <si>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</si>
  <si>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</si>
  <si>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</si>
  <si>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</si>
  <si>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</si>
  <si>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</si>
  <si>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</si>
  <si>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</si>
  <si>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</si>
  <si>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</si>
  <si>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</si>
  <si>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</si>
  <si>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</si>
  <si>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</si>
  <si>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</si>
  <si>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</si>
  <si>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</si>
  <si>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</si>
  <si>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</si>
  <si>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</si>
  <si>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</si>
  <si>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</si>
  <si>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</si>
  <si>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</si>
  <si>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</si>
  <si>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</si>
  <si>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</si>
  <si>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</si>
  <si>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</si>
  <si>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</si>
  <si>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</si>
  <si>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</si>
  <si>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</si>
  <si>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</si>
  <si>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</si>
  <si>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</si>
  <si>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</si>
  <si>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</si>
  <si>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</si>
  <si>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</si>
  <si>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</si>
  <si>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</si>
  <si>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</si>
  <si>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</si>
  <si>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</si>
  <si>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</si>
  <si>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</si>
  <si>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</si>
  <si>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</si>
  <si>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</si>
  <si>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</si>
  <si>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</si>
  <si>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</si>
  <si>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</si>
  <si>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</si>
  <si>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</si>
  <si>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</si>
  <si>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</si>
  <si>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</si>
  <si>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</si>
  <si>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</si>
  <si>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</si>
  <si>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</si>
  <si>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</si>
  <si>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</si>
  <si>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</si>
  <si>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</si>
  <si>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</si>
  <si>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</si>
  <si>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</si>
  <si>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</si>
  <si>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</si>
  <si>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</si>
  <si>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</si>
  <si>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</si>
  <si>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</si>
  <si>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</si>
  <si>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</si>
  <si>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</si>
  <si>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</si>
  <si>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</si>
  <si>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</si>
  <si>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</si>
  <si>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</si>
  <si>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</si>
  <si>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</si>
  <si>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</si>
  <si>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</si>
  <si>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</si>
  <si>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</si>
  <si>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</si>
  <si>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</si>
  <si>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</si>
  <si>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</si>
  <si>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</si>
  <si>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</si>
  <si>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</si>
  <si>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</si>
  <si>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</si>
  <si>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</si>
  <si>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</si>
  <si>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</si>
  <si>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</si>
  <si>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</si>
  <si>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</si>
  <si>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</si>
  <si>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</si>
  <si>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</si>
  <si>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</si>
  <si>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</si>
  <si>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</si>
  <si>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</si>
  <si>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</si>
  <si>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</si>
  <si>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</si>
  <si>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</si>
  <si>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</si>
  <si>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</si>
  <si>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</si>
  <si>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</si>
  <si>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</si>
  <si>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</si>
  <si>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</si>
  <si>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</si>
  <si>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</si>
  <si>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</si>
  <si>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</si>
  <si>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</si>
  <si>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</si>
  <si>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</si>
  <si>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</si>
  <si>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</si>
  <si>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</si>
  <si>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</si>
  <si>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</si>
  <si>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</si>
  <si>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</si>
  <si>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</si>
  <si>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</si>
  <si>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</si>
  <si>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</si>
  <si>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</si>
  <si>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</si>
  <si>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</si>
  <si>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</si>
  <si>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</si>
  <si>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</si>
  <si>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</si>
  <si>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</si>
  <si>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</si>
  <si>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</si>
  <si>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</si>
  <si>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</si>
  <si>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</si>
  <si>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</si>
  <si>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</si>
  <si>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</si>
  <si>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</si>
  <si>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</si>
  <si>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</si>
  <si>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</si>
  <si>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</si>
  <si>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</si>
  <si>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</si>
  <si>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</si>
  <si>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</si>
  <si>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</si>
  <si>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</si>
  <si>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</si>
  <si>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</si>
  <si>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</si>
  <si>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</si>
  <si>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</si>
  <si>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</si>
  <si>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</si>
  <si>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</si>
  <si>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</si>
  <si>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</si>
  <si>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</si>
  <si>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</si>
  <si>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</si>
  <si>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</si>
  <si>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</si>
  <si>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</si>
  <si>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</si>
  <si>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</si>
  <si>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</si>
  <si>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</si>
  <si>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</si>
  <si>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</si>
  <si>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</si>
  <si>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</si>
  <si>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</si>
  <si>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</si>
  <si>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</si>
  <si>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</si>
  <si>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</si>
  <si>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</si>
  <si>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</si>
  <si>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</si>
  <si>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</si>
  <si>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</si>
  <si>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</si>
  <si>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</si>
  <si>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</si>
  <si>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</si>
  <si>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</si>
  <si>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</si>
  <si>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</si>
  <si>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</si>
  <si>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</si>
  <si>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</si>
  <si>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</si>
  <si>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</si>
  <si>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</si>
  <si>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</si>
  <si>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</si>
  <si>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</si>
  <si>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</si>
  <si>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</si>
  <si>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</si>
  <si>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</si>
  <si>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</si>
  <si>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</si>
  <si>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</si>
  <si>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</si>
  <si>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</si>
  <si>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</si>
  <si>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</si>
  <si>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</si>
  <si>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</si>
  <si>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</si>
  <si>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</si>
  <si>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</si>
  <si>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</si>
  <si>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</si>
  <si>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</si>
  <si>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</si>
  <si>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</si>
  <si>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</si>
  <si>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</si>
  <si>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</si>
  <si>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</si>
  <si>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</si>
  <si>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</si>
  <si>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</si>
  <si>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</si>
  <si>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</si>
  <si>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</si>
  <si>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</si>
  <si>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</si>
  <si>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</si>
  <si>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</si>
  <si>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</si>
  <si>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</si>
  <si>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</si>
  <si>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</si>
  <si>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</si>
  <si>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</si>
  <si>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</si>
  <si>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</si>
  <si>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</si>
  <si>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</si>
  <si>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</si>
  <si>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</si>
  <si>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</si>
  <si>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</si>
  <si>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</si>
  <si>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</si>
  <si>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</si>
  <si>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</si>
  <si>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</si>
  <si>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</si>
  <si>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</si>
  <si>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</si>
  <si>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</si>
  <si>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</si>
  <si>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</si>
  <si>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</si>
  <si>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</si>
  <si>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</si>
  <si>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</si>
  <si>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</si>
  <si>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</si>
  <si>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</si>
  <si>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</si>
  <si>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</si>
  <si>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</si>
  <si>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</si>
  <si>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</si>
  <si>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</si>
  <si>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</si>
  <si>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</si>
  <si>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</si>
  <si>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</si>
  <si>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</si>
  <si>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</si>
  <si>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</si>
  <si>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</si>
  <si>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</si>
  <si>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</si>
  <si>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</si>
  <si>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</si>
  <si>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</si>
  <si>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</si>
  <si>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</si>
  <si>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</si>
  <si>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</si>
  <si>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</si>
  <si>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</si>
  <si>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</si>
  <si>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</si>
  <si>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</si>
  <si>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</si>
  <si>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</si>
  <si>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</si>
  <si>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</si>
  <si>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</si>
  <si>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</si>
  <si>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</si>
  <si>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</si>
  <si>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</si>
  <si>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</si>
  <si>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</si>
  <si>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</si>
  <si>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</si>
  <si>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</si>
  <si>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</si>
  <si>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</si>
  <si>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</si>
  <si>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</si>
  <si>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</si>
  <si>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</si>
  <si>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</si>
  <si>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</si>
  <si>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</si>
  <si>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</si>
  <si>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</si>
  <si>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</si>
  <si>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</si>
  <si>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</si>
  <si>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</si>
  <si>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</si>
  <si>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</si>
  <si>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</si>
  <si>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</si>
  <si>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</si>
  <si>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</si>
  <si>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</si>
  <si>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</si>
  <si>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</si>
  <si>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</si>
  <si>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</si>
  <si>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</si>
  <si>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</si>
  <si>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</si>
  <si>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</si>
  <si>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</si>
  <si>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</si>
  <si>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</si>
  <si>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</si>
  <si>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</si>
  <si>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</si>
  <si>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</si>
  <si>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</si>
  <si>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</si>
  <si>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</si>
  <si>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</si>
  <si>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</si>
  <si>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</si>
  <si>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</si>
  <si>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</si>
  <si>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</si>
  <si>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</si>
  <si>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</si>
  <si>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</si>
  <si>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</si>
  <si>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</si>
  <si>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</si>
  <si>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</si>
  <si>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</si>
  <si>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</si>
  <si>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</si>
  <si>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</si>
  <si>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</si>
  <si>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</si>
  <si>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</si>
  <si>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</si>
  <si>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</si>
  <si>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</si>
  <si>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</si>
  <si>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</si>
  <si>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</si>
  <si>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</si>
  <si>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</si>
  <si>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</si>
  <si>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</si>
  <si>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</si>
  <si>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</si>
  <si>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</si>
  <si>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</si>
  <si>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</si>
  <si>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</si>
  <si>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</si>
  <si>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</si>
  <si>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</si>
  <si>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</si>
  <si>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</si>
  <si>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</si>
  <si>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</si>
  <si>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</si>
  <si>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</si>
  <si>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</si>
  <si>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</si>
  <si>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</si>
  <si>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</si>
  <si>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</si>
  <si>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</si>
  <si>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</si>
  <si>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</si>
  <si>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</si>
  <si>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</si>
  <si>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</si>
  <si>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</si>
  <si>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</si>
  <si>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</si>
  <si>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</si>
  <si>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</si>
  <si>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</si>
  <si>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</si>
  <si>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</si>
  <si>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</si>
  <si>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</si>
  <si>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</si>
  <si>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</si>
  <si>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</si>
  <si>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</si>
  <si>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</si>
  <si>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</si>
  <si>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</si>
  <si>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</si>
  <si>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</si>
  <si>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</si>
  <si>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</si>
  <si>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</si>
  <si>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</si>
  <si>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</si>
  <si>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</si>
  <si>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</si>
  <si>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</si>
  <si>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</si>
  <si>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</si>
  <si>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</si>
  <si>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</si>
  <si>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</si>
  <si>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</si>
  <si>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</si>
  <si>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</si>
  <si>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</si>
  <si>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</si>
  <si>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</si>
  <si>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</si>
  <si>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</si>
  <si>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</si>
  <si>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</si>
  <si>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</si>
  <si>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</si>
  <si>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</si>
  <si>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</si>
  <si>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</si>
  <si>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</si>
  <si>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</si>
  <si>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</si>
  <si>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</si>
  <si>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</si>
  <si>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</si>
  <si>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</si>
  <si>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</si>
  <si>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</si>
  <si>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</si>
  <si>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</si>
  <si>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</si>
  <si>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</si>
  <si>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</si>
  <si>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</si>
  <si>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</si>
  <si>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</si>
  <si>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</si>
  <si>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</si>
  <si>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</si>
  <si>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</si>
  <si>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</si>
  <si>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</si>
  <si>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</si>
  <si>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</si>
  <si>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</si>
  <si>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</si>
  <si>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</si>
  <si>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</si>
  <si>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</si>
  <si>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</si>
  <si>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</si>
  <si>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</si>
  <si>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</si>
  <si>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</si>
  <si>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</si>
  <si>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</si>
  <si>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</si>
  <si>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</si>
  <si>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</si>
  <si>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</si>
  <si>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</si>
  <si>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</si>
  <si>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</si>
  <si>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</si>
  <si>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</si>
  <si>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</si>
  <si>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</si>
  <si>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</si>
  <si>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</si>
  <si>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</si>
  <si>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</si>
  <si>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</si>
  <si>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</si>
  <si>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</si>
  <si>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</si>
  <si>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</si>
  <si>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</si>
  <si>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</si>
  <si>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</si>
  <si>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</si>
  <si>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</si>
  <si>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</si>
  <si>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</si>
  <si>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</si>
  <si>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</si>
  <si>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</si>
  <si>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</si>
  <si>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</si>
  <si>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</si>
  <si>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</si>
  <si>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</si>
  <si>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</si>
  <si>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</si>
  <si>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</si>
  <si>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</si>
  <si>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</si>
  <si>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</si>
  <si>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</si>
  <si>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</si>
  <si>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</si>
  <si>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</si>
  <si>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</si>
  <si>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</si>
  <si>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</si>
  <si>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</si>
  <si>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</si>
  <si>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</si>
  <si>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</si>
  <si>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</si>
  <si>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</si>
  <si>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</si>
  <si>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</si>
  <si>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</si>
  <si>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</si>
  <si>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</si>
  <si>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</si>
  <si>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</si>
  <si>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</si>
  <si>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</si>
  <si>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</si>
  <si>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</si>
  <si>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</si>
  <si>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</si>
  <si>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</si>
  <si>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</si>
  <si>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</si>
  <si>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</si>
  <si>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</si>
  <si>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</si>
  <si>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</si>
  <si>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</si>
  <si>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</si>
  <si>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</si>
  <si>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</si>
  <si>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</si>
  <si>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</si>
  <si>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</si>
  <si>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</si>
  <si>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</si>
  <si>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</si>
  <si>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</si>
  <si>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</si>
  <si>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</si>
  <si>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</si>
  <si>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</si>
  <si>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</si>
  <si>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</si>
  <si>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</si>
  <si>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</si>
  <si>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</si>
  <si>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</si>
  <si>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</si>
  <si>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</si>
  <si>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</si>
  <si>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</si>
  <si>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</si>
  <si>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</si>
  <si>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</si>
  <si>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</si>
  <si>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</si>
  <si>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</si>
  <si>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</si>
  <si>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</si>
  <si>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</si>
  <si>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</si>
  <si>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</si>
  <si>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</si>
  <si>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</si>
  <si>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</si>
  <si>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</si>
  <si>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</si>
  <si>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</si>
  <si>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</si>
  <si>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</si>
  <si>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</si>
  <si>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</si>
  <si>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</si>
  <si>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</si>
  <si>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</si>
  <si>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</si>
  <si>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</si>
  <si>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</si>
  <si>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</si>
  <si>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</si>
  <si>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</si>
  <si>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</si>
  <si>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</si>
  <si>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</si>
  <si>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</si>
  <si>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</si>
  <si>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</si>
  <si>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</si>
  <si>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</si>
  <si>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</si>
  <si>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</si>
  <si>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</si>
  <si>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</si>
  <si>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</si>
  <si>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</si>
  <si>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</si>
  <si>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</si>
  <si>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</si>
  <si>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</si>
  <si>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</si>
  <si>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</si>
  <si>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</si>
  <si>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</si>
  <si>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</si>
  <si>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</si>
  <si>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</si>
  <si>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</si>
  <si>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</si>
  <si>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</si>
  <si>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</si>
  <si>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</si>
  <si>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</si>
  <si>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</si>
  <si>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</si>
  <si>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</si>
  <si>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</si>
  <si>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</si>
  <si>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</si>
  <si>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</si>
  <si>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</si>
  <si>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</si>
  <si>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</si>
  <si>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</si>
  <si>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</si>
  <si>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</si>
  <si>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</si>
  <si>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</si>
  <si>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</si>
  <si>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</si>
  <si>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</si>
  <si>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</si>
  <si>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</si>
  <si>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</si>
  <si>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</si>
  <si>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</si>
  <si>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</si>
  <si>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</si>
  <si>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</si>
  <si>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</si>
  <si>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</si>
  <si>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</si>
  <si>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</si>
  <si>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</si>
  <si>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</si>
  <si>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</si>
  <si>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</si>
  <si>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</si>
  <si>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</si>
  <si>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</si>
  <si>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</si>
  <si>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</si>
  <si>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</si>
  <si>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</si>
  <si>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</si>
  <si>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</si>
  <si>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</si>
  <si>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</si>
  <si>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</si>
  <si>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</si>
  <si>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</si>
  <si>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</si>
  <si>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</si>
  <si>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</si>
  <si>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</si>
  <si>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</si>
  <si>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</si>
  <si>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</si>
  <si>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</si>
  <si>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</si>
  <si>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</si>
  <si>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</si>
  <si>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</si>
  <si>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</si>
  <si>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</si>
  <si>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</si>
  <si>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</si>
  <si>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</si>
  <si>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</si>
  <si>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</si>
  <si>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</si>
  <si>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</si>
  <si>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</si>
  <si>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</si>
  <si>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</si>
  <si>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</si>
  <si>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</si>
  <si>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</si>
  <si>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</si>
  <si>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</si>
  <si>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</si>
  <si>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</si>
  <si>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</si>
  <si>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</si>
  <si>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</si>
  <si>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</si>
  <si>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</si>
  <si>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</si>
  <si>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</si>
  <si>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</si>
  <si>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</si>
  <si>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</si>
  <si>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</si>
  <si>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</si>
  <si>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</si>
  <si>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</si>
  <si>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</si>
  <si>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</si>
  <si>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</si>
  <si>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</si>
  <si>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</si>
  <si>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</si>
  <si>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</si>
  <si>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</si>
  <si>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</si>
  <si>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</si>
  <si>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</si>
  <si>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</si>
  <si>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</si>
  <si>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</si>
  <si>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</si>
  <si>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</si>
  <si>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</si>
  <si>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</si>
  <si>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</si>
  <si>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</si>
  <si>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</si>
  <si>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</si>
  <si>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</si>
  <si>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</si>
  <si>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</si>
  <si>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</si>
  <si>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</si>
  <si>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</si>
  <si>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</si>
  <si>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</si>
  <si>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</si>
  <si>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</si>
  <si>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</si>
  <si>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</si>
  <si>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</si>
  <si>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</si>
  <si>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</si>
  <si>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</si>
  <si>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</si>
  <si>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</si>
  <si>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</si>
  <si>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</si>
  <si>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</si>
  <si>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</si>
  <si>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</si>
  <si>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</si>
  <si>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</si>
  <si>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</si>
  <si>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</si>
  <si>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</si>
  <si>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</si>
  <si>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</si>
  <si>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</si>
  <si>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</si>
  <si>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</si>
  <si>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</si>
  <si>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</si>
  <si>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</si>
  <si>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</si>
  <si>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</si>
  <si>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</si>
  <si>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</si>
  <si>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</si>
  <si>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</si>
  <si>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</si>
  <si>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</si>
  <si>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</si>
  <si>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</si>
  <si>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</si>
  <si>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</si>
  <si>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</si>
  <si>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</si>
  <si>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</si>
  <si>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</si>
  <si>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</si>
  <si>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</si>
  <si>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</si>
  <si>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</si>
  <si>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</si>
  <si>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</si>
  <si>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</si>
  <si>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</si>
  <si>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</si>
  <si>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</si>
  <si>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</si>
  <si>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</si>
  <si>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</si>
  <si>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</si>
  <si>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</si>
  <si>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</si>
  <si>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</si>
  <si>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</si>
  <si>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</si>
  <si>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</si>
  <si>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</si>
  <si>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</si>
  <si>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</si>
  <si>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</si>
  <si>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</si>
  <si>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</si>
  <si>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</si>
  <si>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</si>
  <si>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</si>
  <si>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</si>
  <si>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</si>
  <si>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</si>
  <si>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</si>
  <si>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</si>
  <si>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</si>
  <si>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</si>
  <si>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</si>
  <si>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</si>
  <si>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</si>
  <si>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</si>
  <si>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</si>
  <si>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</si>
  <si>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</si>
  <si>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</si>
  <si>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</si>
  <si>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</si>
  <si>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</si>
  <si>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</si>
  <si>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</si>
  <si>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</si>
  <si>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</si>
  <si>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</si>
  <si>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</si>
  <si>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</si>
  <si>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</si>
  <si>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</si>
  <si>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</si>
  <si>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</si>
  <si>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</si>
  <si>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</si>
  <si>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</si>
  <si>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</si>
  <si>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</si>
  <si>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</si>
  <si>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</si>
  <si>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</si>
  <si>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</si>
  <si>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</si>
  <si>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</si>
  <si>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</si>
  <si>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</si>
  <si>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</si>
  <si>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</si>
  <si>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</si>
  <si>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</si>
  <si>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</si>
  <si>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</si>
  <si>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</si>
  <si>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</si>
  <si>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</si>
  <si>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</si>
  <si>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</si>
  <si>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</si>
  <si>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</si>
  <si>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</si>
  <si>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</si>
  <si>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</si>
  <si>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</si>
  <si>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</si>
  <si>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</si>
  <si>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</si>
  <si>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</si>
  <si>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</si>
  <si>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</si>
  <si>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</si>
  <si>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</si>
  <si>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</si>
  <si>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</si>
  <si>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</si>
  <si>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</si>
  <si>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</si>
  <si>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</si>
  <si>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</si>
  <si>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</si>
  <si>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</si>
  <si>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</si>
  <si>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</si>
  <si>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</si>
  <si>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</si>
  <si>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</si>
  <si>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</si>
  <si>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</si>
  <si>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</si>
  <si>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</si>
  <si>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</si>
  <si>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</si>
  <si>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</si>
  <si>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</si>
  <si>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</si>
  <si>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</si>
  <si>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</si>
  <si>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</si>
  <si>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</si>
  <si>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</si>
  <si>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</si>
  <si>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</si>
  <si>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</si>
  <si>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</si>
  <si>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</si>
  <si>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</si>
  <si>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</si>
  <si>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</si>
  <si>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</si>
  <si>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</si>
  <si>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</si>
  <si>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</si>
  <si>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</si>
  <si>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</si>
  <si>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</si>
  <si>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</si>
  <si>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</si>
  <si>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</si>
  <si>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</si>
  <si>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</si>
  <si>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</si>
  <si>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</si>
  <si>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</si>
  <si>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</si>
  <si>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</si>
  <si>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</si>
  <si>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</si>
  <si>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</si>
  <si>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</si>
  <si>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</si>
  <si>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</si>
  <si>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</si>
  <si>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</si>
  <si>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</si>
  <si>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</si>
  <si>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</si>
  <si>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</si>
  <si>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</si>
  <si>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</si>
  <si>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</si>
  <si>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</si>
  <si>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</si>
  <si>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</si>
  <si>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</si>
  <si>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</si>
  <si>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</si>
  <si>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</si>
  <si>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</si>
  <si>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</si>
  <si>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</si>
  <si>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</si>
  <si>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</si>
  <si>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</si>
  <si>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</si>
  <si>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</si>
  <si>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</si>
  <si>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</si>
  <si>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</si>
  <si>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</si>
  <si>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</si>
  <si>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</si>
  <si>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</si>
  <si>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</si>
  <si>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</si>
  <si>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</si>
  <si>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</si>
  <si>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</si>
  <si>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</si>
  <si>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</si>
  <si>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</si>
  <si>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</si>
  <si>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</si>
  <si>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</si>
  <si>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</si>
  <si>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</si>
  <si>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</si>
  <si>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</si>
  <si>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</si>
  <si>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</si>
  <si>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</si>
  <si>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</si>
  <si>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</si>
  <si>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</si>
  <si>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</si>
  <si>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</si>
  <si>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</si>
  <si>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</si>
  <si>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</si>
  <si>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</si>
  <si>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</si>
  <si>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</si>
  <si>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</si>
  <si>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</si>
  <si>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</si>
  <si>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</si>
  <si>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</si>
  <si>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</si>
  <si>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</si>
  <si>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</si>
  <si>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</si>
  <si>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</si>
  <si>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</si>
  <si>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</si>
  <si>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</si>
  <si>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</si>
  <si>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</si>
  <si>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</si>
  <si>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</si>
  <si>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</si>
  <si>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</si>
  <si>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</si>
  <si>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</si>
  <si>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</si>
  <si>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</si>
  <si>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</si>
  <si>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</si>
  <si>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</si>
  <si>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</si>
  <si>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</si>
  <si>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</si>
  <si>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</si>
  <si>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</si>
  <si>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</si>
  <si>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</si>
  <si>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</si>
  <si>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</si>
  <si>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</si>
  <si>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</si>
  <si>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</si>
  <si>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</si>
  <si>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</si>
  <si>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</si>
  <si>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</si>
  <si>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</si>
  <si>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</si>
  <si>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</si>
  <si>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</si>
  <si>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</si>
  <si>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</si>
  <si>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</si>
  <si>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</si>
  <si>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</si>
  <si>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</si>
  <si>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</si>
  <si>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</si>
  <si>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</si>
  <si>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</si>
  <si>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</si>
  <si>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</si>
  <si>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</si>
  <si>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</si>
  <si>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</si>
  <si>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</si>
  <si>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</si>
  <si>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</si>
  <si>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</si>
  <si>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</si>
  <si>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</si>
  <si>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</si>
  <si>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</si>
  <si>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</si>
  <si>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</si>
  <si>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</si>
  <si>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</si>
  <si>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</si>
  <si>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</si>
  <si>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</si>
  <si>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</si>
  <si>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</si>
  <si>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</si>
  <si>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</si>
  <si>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</si>
  <si>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</si>
  <si>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</si>
  <si>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</si>
  <si>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</si>
  <si>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</si>
  <si>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</si>
  <si>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</si>
  <si>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</si>
  <si>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</si>
  <si>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</si>
  <si>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</si>
  <si>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</si>
  <si>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</si>
  <si>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</si>
  <si>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</si>
  <si>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</si>
  <si>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</si>
  <si>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</si>
  <si>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</si>
  <si>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</si>
  <si>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</si>
  <si>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</si>
  <si>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</si>
  <si>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</si>
  <si>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</si>
  <si>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</si>
  <si>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</si>
  <si>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</si>
  <si>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</si>
  <si>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</si>
  <si>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</si>
  <si>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</si>
  <si>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</si>
  <si>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</si>
  <si>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</si>
  <si>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</si>
  <si>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</si>
  <si>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</si>
  <si>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</si>
  <si>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</si>
  <si>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</si>
  <si>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</si>
  <si>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</si>
  <si>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</si>
  <si>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</si>
  <si>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</si>
  <si>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</si>
  <si>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</si>
  <si>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</si>
  <si>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</si>
  <si>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</si>
  <si>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</si>
  <si>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</si>
  <si>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</si>
  <si>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</si>
  <si>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</si>
  <si>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</si>
  <si>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</si>
  <si>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</si>
  <si>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</si>
  <si>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</si>
  <si>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</si>
  <si>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</si>
  <si>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</si>
  <si>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</si>
  <si>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</si>
  <si>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</si>
  <si>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</si>
  <si>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</si>
  <si>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</si>
  <si>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</si>
  <si>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</si>
  <si>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</si>
  <si>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</si>
  <si>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</si>
  <si>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</si>
  <si>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</si>
  <si>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</si>
  <si>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</si>
  <si>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</si>
  <si>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</si>
  <si>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</si>
  <si>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</si>
  <si>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</si>
  <si>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</si>
  <si>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</si>
  <si>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</si>
  <si>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</si>
  <si>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</si>
  <si>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</si>
  <si>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</si>
  <si>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</si>
  <si>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</si>
  <si>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</si>
  <si>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</si>
  <si>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</si>
  <si>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</si>
  <si>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</si>
  <si>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</si>
  <si>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</si>
  <si>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</si>
  <si>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</si>
  <si>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</si>
  <si>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</si>
  <si>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</si>
  <si>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</si>
  <si>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</si>
  <si>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</si>
  <si>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</si>
  <si>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</si>
  <si>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</si>
  <si>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</si>
  <si>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</si>
  <si>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</si>
  <si>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</si>
  <si>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</si>
  <si>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</si>
  <si>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</si>
  <si>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</si>
  <si>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</si>
  <si>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</si>
  <si>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</si>
  <si>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</si>
  <si>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</si>
  <si>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</si>
  <si>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</si>
  <si>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</si>
  <si>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</si>
  <si>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</si>
  <si>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</si>
  <si>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</si>
  <si>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</si>
  <si>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</si>
  <si>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</si>
  <si>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</si>
  <si>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</si>
  <si>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</si>
  <si>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</si>
  <si>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</si>
  <si>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</si>
  <si>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</si>
  <si>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</si>
  <si>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</si>
  <si>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</si>
  <si>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</si>
  <si>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</si>
  <si>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</si>
  <si>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</si>
  <si>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</si>
  <si>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</si>
  <si>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</si>
  <si>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</si>
  <si>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</si>
  <si>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</si>
  <si>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</si>
  <si>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</si>
  <si>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</si>
  <si>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</si>
  <si>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</si>
  <si>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</si>
  <si>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</si>
  <si>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</si>
  <si>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</si>
  <si>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</si>
  <si>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</si>
  <si>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</si>
  <si>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</si>
  <si>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</si>
  <si>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</si>
  <si>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</si>
  <si>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</si>
  <si>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</si>
  <si>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</si>
  <si>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</si>
  <si>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</si>
  <si>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</si>
  <si>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</si>
  <si>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</si>
  <si>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</si>
  <si>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</si>
  <si>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</si>
  <si>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</si>
  <si>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</si>
  <si>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</si>
  <si>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</si>
  <si>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</si>
  <si>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</si>
  <si>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</si>
  <si>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</si>
  <si>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</si>
  <si>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</si>
  <si>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</si>
  <si>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</si>
  <si>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</si>
  <si>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</si>
  <si>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</si>
  <si>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</si>
  <si>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</si>
  <si>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</si>
  <si>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</si>
  <si>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</si>
  <si>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</si>
  <si>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</si>
  <si>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</si>
  <si>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</si>
  <si>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</si>
  <si>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</si>
  <si>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</si>
  <si>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</si>
  <si>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</si>
  <si>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</si>
  <si>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</si>
  <si>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</si>
  <si>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</si>
  <si>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</si>
  <si>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</si>
  <si>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</si>
  <si>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</si>
  <si>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</si>
  <si>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</si>
  <si>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</si>
  <si>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</si>
  <si>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</si>
  <si>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</si>
  <si>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</si>
  <si>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</si>
  <si>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</si>
  <si>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</si>
  <si>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</si>
  <si>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</si>
  <si>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</si>
  <si>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</si>
  <si>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</si>
  <si>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</si>
  <si>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</si>
  <si>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</si>
  <si>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</si>
  <si>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</si>
  <si>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</si>
  <si>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</si>
  <si>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</si>
  <si>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</si>
  <si>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</si>
  <si>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</si>
  <si>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</si>
  <si>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</si>
  <si>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</si>
  <si>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</si>
  <si>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</si>
  <si>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</si>
  <si>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</si>
  <si>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</si>
  <si>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</si>
  <si>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</si>
  <si>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</si>
  <si>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</si>
  <si>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</si>
  <si>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</si>
  <si>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</si>
  <si>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</si>
  <si>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</si>
  <si>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</si>
  <si>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</si>
  <si>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</si>
  <si>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</si>
  <si>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</si>
  <si>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</si>
  <si>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</si>
  <si>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</si>
  <si>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</si>
  <si>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</si>
  <si>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</si>
  <si>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</si>
  <si>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</si>
  <si>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</si>
  <si>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</si>
  <si>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</si>
  <si>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</si>
  <si>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</si>
  <si>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</si>
  <si>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</si>
  <si>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</si>
  <si>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</si>
  <si>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</si>
  <si>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</si>
  <si>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</si>
  <si>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</si>
  <si>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</si>
  <si>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</si>
  <si>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</si>
  <si>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</si>
  <si>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</si>
  <si>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</si>
  <si>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</si>
  <si>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</si>
  <si>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</si>
  <si>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</si>
  <si>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</si>
  <si>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</si>
  <si>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</si>
  <si>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</si>
  <si>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</si>
  <si>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</si>
  <si>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</si>
  <si>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</si>
  <si>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</si>
  <si>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</si>
  <si>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</si>
  <si>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</si>
  <si>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</si>
  <si>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</si>
  <si>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</si>
  <si>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</si>
  <si>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</si>
  <si>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</si>
  <si>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</si>
  <si>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</si>
  <si>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</si>
  <si>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</si>
  <si>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</si>
  <si>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</si>
  <si>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</si>
  <si>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</si>
  <si>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</si>
  <si>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</si>
  <si>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</si>
  <si>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</si>
  <si>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</si>
  <si>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</si>
  <si>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</si>
  <si>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</si>
  <si>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</si>
  <si>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</si>
  <si>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</si>
  <si>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</si>
  <si>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</si>
  <si>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</si>
  <si>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</si>
  <si>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</si>
  <si>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</si>
  <si>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</si>
  <si>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</si>
  <si>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</si>
  <si>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</si>
  <si>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</si>
  <si>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</si>
  <si>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</si>
  <si>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</si>
  <si>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</si>
  <si>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</si>
  <si>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</si>
  <si>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</si>
  <si>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</si>
  <si>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</si>
  <si>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</si>
  <si>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</si>
  <si>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</si>
  <si>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</si>
  <si>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</si>
  <si>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</si>
  <si>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</si>
  <si>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</si>
  <si>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</si>
  <si>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</si>
  <si>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</si>
  <si>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</si>
  <si>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</si>
  <si>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</si>
  <si>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</si>
  <si>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</si>
  <si>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</si>
  <si>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</si>
  <si>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</si>
  <si>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</si>
  <si>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</si>
  <si>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</si>
  <si>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</si>
  <si>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</si>
  <si>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</si>
  <si>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</si>
  <si>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</si>
  <si>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</si>
  <si>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</si>
  <si>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</si>
  <si>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</si>
  <si>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</si>
  <si>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</si>
  <si>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</si>
  <si>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</si>
  <si>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</si>
  <si>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</si>
  <si>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</si>
  <si>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</si>
  <si>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</si>
  <si>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</si>
  <si>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</si>
  <si>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</si>
  <si>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</si>
  <si>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</si>
  <si>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</si>
  <si>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</si>
  <si>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</si>
  <si>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</si>
  <si>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</si>
  <si>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</si>
  <si>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</si>
  <si>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</si>
  <si>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</si>
  <si>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</si>
  <si>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</si>
  <si>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</si>
  <si>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</si>
  <si>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</si>
  <si>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</si>
  <si>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</si>
  <si>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</si>
  <si>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</si>
  <si>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</si>
  <si>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</si>
  <si>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</si>
  <si>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</si>
  <si>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</si>
  <si>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</si>
  <si>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</si>
  <si>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</si>
  <si>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</si>
  <si>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</si>
  <si>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</si>
  <si>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</si>
  <si>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</si>
  <si>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</si>
  <si>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</si>
  <si>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</si>
  <si>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</si>
  <si>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</si>
  <si>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</si>
  <si>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</si>
  <si>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</si>
  <si>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</si>
  <si>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</si>
  <si>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</si>
  <si>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</si>
  <si>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</si>
  <si>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</si>
  <si>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</si>
  <si>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</si>
  <si>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</si>
  <si>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</si>
  <si>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</si>
  <si>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</si>
  <si>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</si>
  <si>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</si>
  <si>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</si>
  <si>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</si>
  <si>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</si>
  <si>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</si>
  <si>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</si>
  <si>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</si>
  <si>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</si>
  <si>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</si>
  <si>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</si>
  <si>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</si>
  <si>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</si>
  <si>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</si>
  <si>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</si>
  <si>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</si>
  <si>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</si>
  <si>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</si>
  <si>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</si>
  <si>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</si>
  <si>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</si>
  <si>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</si>
  <si>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</si>
  <si>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</si>
  <si>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</si>
  <si>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</si>
  <si>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</si>
  <si>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</si>
  <si>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</si>
  <si>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</si>
  <si>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</si>
  <si>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</si>
  <si>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</si>
  <si>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</si>
  <si>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</si>
  <si>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</si>
  <si>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</si>
  <si>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</si>
  <si>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</si>
  <si>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</si>
  <si>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</si>
  <si>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</si>
  <si>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</si>
  <si>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</si>
  <si>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</si>
  <si>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</si>
  <si>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</si>
  <si>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</si>
  <si>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</si>
  <si>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</si>
  <si>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</si>
  <si>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</si>
  <si>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</si>
  <si>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</si>
  <si>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</si>
  <si>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</si>
  <si>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</si>
  <si>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</si>
  <si>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</si>
  <si>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</si>
  <si>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</si>
  <si>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</si>
  <si>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</si>
  <si>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</si>
  <si>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</si>
  <si>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</si>
  <si>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</si>
  <si>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</si>
  <si>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</si>
  <si>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</si>
  <si>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</si>
  <si>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</si>
  <si>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</si>
  <si>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</si>
  <si>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</si>
  <si>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</si>
  <si>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</si>
  <si>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</si>
  <si>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</si>
  <si>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</si>
  <si>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</si>
  <si>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</si>
  <si>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</si>
  <si>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</si>
  <si>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</si>
  <si>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</si>
  <si>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</si>
  <si>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</si>
  <si>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</si>
  <si>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</si>
  <si>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</si>
  <si>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</si>
  <si>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</si>
  <si>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</si>
  <si>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</si>
  <si>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</si>
  <si>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</si>
  <si>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</si>
  <si>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</si>
  <si>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</si>
  <si>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</si>
  <si>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</si>
  <si>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</si>
  <si>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</si>
  <si>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</si>
  <si>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</si>
  <si>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</si>
  <si>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</si>
  <si>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</si>
  <si>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</si>
  <si>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</si>
  <si>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</si>
  <si>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</si>
  <si>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</si>
  <si>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</si>
  <si>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</si>
  <si>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</si>
  <si>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</si>
  <si>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</si>
  <si>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</si>
  <si>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</si>
  <si>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</si>
  <si>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</si>
  <si>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</si>
  <si>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</si>
  <si>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</si>
  <si>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</si>
  <si>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</si>
  <si>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</si>
  <si>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</si>
  <si>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</si>
  <si>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</si>
  <si>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</si>
  <si>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</si>
  <si>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</si>
  <si>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</si>
  <si>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</si>
  <si>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</si>
  <si>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</si>
  <si>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</si>
  <si>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</si>
  <si>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</si>
  <si>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</si>
  <si>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</si>
  <si>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</si>
  <si>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</si>
  <si>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</si>
  <si>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</si>
  <si>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</si>
  <si>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</si>
  <si>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</si>
  <si>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</si>
  <si>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</si>
  <si>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</si>
  <si>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</si>
  <si>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</si>
  <si>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</si>
  <si>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</si>
  <si>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</si>
  <si>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</si>
  <si>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</si>
  <si>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</si>
  <si>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</si>
  <si>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</si>
  <si>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</si>
  <si>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</si>
  <si>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</si>
  <si>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</si>
  <si>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</si>
  <si>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</si>
  <si>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</si>
  <si>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</si>
  <si>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</si>
  <si>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</si>
  <si>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</si>
  <si>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</si>
  <si>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</si>
  <si>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</si>
  <si>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</si>
  <si>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</si>
  <si>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</si>
  <si>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</si>
  <si>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</si>
  <si>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</si>
  <si>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</si>
  <si>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</si>
  <si>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</si>
  <si>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</si>
  <si>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</si>
  <si>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</si>
  <si>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</si>
  <si>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</si>
  <si>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</si>
  <si>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</si>
  <si>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</si>
  <si>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</si>
  <si>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</si>
  <si>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</si>
  <si>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</si>
  <si>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</si>
  <si>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</si>
  <si>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</si>
  <si>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</si>
  <si>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</si>
  <si>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</si>
  <si>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</si>
  <si>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</si>
  <si>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</si>
  <si>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</si>
  <si>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</si>
  <si>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</si>
  <si>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</si>
  <si>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</si>
  <si>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</si>
  <si>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</si>
  <si>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</si>
  <si>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</si>
  <si>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</si>
  <si>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</si>
  <si>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</si>
  <si>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</si>
  <si>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</si>
  <si>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</si>
  <si>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</si>
  <si>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</si>
  <si>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</si>
  <si>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</si>
  <si>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</si>
  <si>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</si>
  <si>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</si>
  <si>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</si>
  <si>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</si>
  <si>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</si>
  <si>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</si>
  <si>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</si>
  <si>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</si>
  <si>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</si>
  <si>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</si>
  <si>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</si>
  <si>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</si>
  <si>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</si>
  <si>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</si>
  <si>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</si>
  <si>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</si>
  <si>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</si>
  <si>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</si>
  <si>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</si>
  <si>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</si>
  <si>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</si>
  <si>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</si>
  <si>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</si>
  <si>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</si>
  <si>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</si>
  <si>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</si>
  <si>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</si>
  <si>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</si>
  <si>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</si>
  <si>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</si>
  <si>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</si>
  <si>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</si>
  <si>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</si>
  <si>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</si>
  <si>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</si>
  <si>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</si>
  <si>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</si>
  <si>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</si>
  <si>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</si>
  <si>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</si>
  <si>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</si>
  <si>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</si>
  <si>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</si>
  <si>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</si>
  <si>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</si>
  <si>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</si>
  <si>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</si>
  <si>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</si>
  <si>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</si>
  <si>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</si>
  <si>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</si>
  <si>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</si>
  <si>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</si>
  <si>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</si>
  <si>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</si>
  <si>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</si>
  <si>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</si>
  <si>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</si>
  <si>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</si>
  <si>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</si>
  <si>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</si>
  <si>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</si>
  <si>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</si>
  <si>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</si>
  <si>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</si>
  <si>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</si>
  <si>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</si>
  <si>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</si>
  <si>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</si>
  <si>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</si>
  <si>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</si>
  <si>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</si>
  <si>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</si>
  <si>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</si>
  <si>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</si>
  <si>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</si>
  <si>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</si>
  <si>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</si>
  <si>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</si>
  <si>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</si>
  <si>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</si>
  <si>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</si>
  <si>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</si>
  <si>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</si>
  <si>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</si>
  <si>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</si>
  <si>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</si>
  <si>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</si>
  <si>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</si>
  <si>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</si>
  <si>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</si>
  <si>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</si>
  <si>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</si>
  <si>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</si>
  <si>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</si>
  <si>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</si>
  <si>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</si>
  <si>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</si>
  <si>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</si>
  <si>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</si>
  <si>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</si>
  <si>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</si>
  <si>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</si>
  <si>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</si>
  <si>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</si>
  <si>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</si>
  <si>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</si>
  <si>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</si>
  <si>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</si>
  <si>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</si>
  <si>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</si>
  <si>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</si>
  <si>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</si>
  <si>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</si>
  <si>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</si>
  <si>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</si>
  <si>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</si>
  <si>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</si>
  <si>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</si>
  <si>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</si>
  <si>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</si>
  <si>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</si>
  <si>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</si>
  <si>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</si>
  <si>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</si>
  <si>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</si>
  <si>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</si>
  <si>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</si>
  <si>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</si>
  <si>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</si>
  <si>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</si>
  <si>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</si>
  <si>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</si>
  <si>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</si>
  <si>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</si>
  <si>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</si>
  <si>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</si>
  <si>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</si>
  <si>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</si>
  <si>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</si>
  <si>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</si>
  <si>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</si>
  <si>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</si>
  <si>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</si>
  <si>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</si>
  <si>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</si>
  <si>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</si>
  <si>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</si>
  <si>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</si>
  <si>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</si>
  <si>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</si>
  <si>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</si>
  <si>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</si>
  <si>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</si>
  <si>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</si>
  <si>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</si>
  <si>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</si>
  <si>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</si>
  <si>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</si>
  <si>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</si>
  <si>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</si>
  <si>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</si>
  <si>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</si>
  <si>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</si>
  <si>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</si>
  <si>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</si>
  <si>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</si>
  <si>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</si>
  <si>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</si>
  <si>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</si>
  <si>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</si>
  <si>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</si>
  <si>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</si>
  <si>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</si>
  <si>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</si>
  <si>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</si>
  <si>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</si>
  <si>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</si>
  <si>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</si>
  <si>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</si>
  <si>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</si>
  <si>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</si>
  <si>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</si>
  <si>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</si>
  <si>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</si>
  <si>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</si>
  <si>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</si>
  <si>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</si>
  <si>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</si>
  <si>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</si>
  <si>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</si>
  <si>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</si>
  <si>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</si>
  <si>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</si>
  <si>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</si>
  <si>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</si>
  <si>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</si>
  <si>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</si>
  <si>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</si>
  <si>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</si>
  <si>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</si>
  <si>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</si>
  <si>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</si>
  <si>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</si>
  <si>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</si>
  <si>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</si>
  <si>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</si>
  <si>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</si>
  <si>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</si>
  <si>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</si>
  <si>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</si>
  <si>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</si>
  <si>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</si>
  <si>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</si>
  <si>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</si>
  <si>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</si>
  <si>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</si>
  <si>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</si>
  <si>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</si>
  <si>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</si>
  <si>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</si>
  <si>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</si>
  <si>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</si>
  <si>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</si>
  <si>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</si>
  <si>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</si>
  <si>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</si>
  <si>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</si>
  <si>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</si>
  <si>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</si>
  <si>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</si>
  <si>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</si>
  <si>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</si>
  <si>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</si>
  <si>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</si>
  <si>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</si>
  <si>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</si>
  <si>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</si>
  <si>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</si>
  <si>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</si>
  <si>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</si>
  <si>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</si>
  <si>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</si>
  <si>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</si>
  <si>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</si>
  <si>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</si>
  <si>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</si>
  <si>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</si>
  <si>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</si>
  <si>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</si>
  <si>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</si>
  <si>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</si>
  <si>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</si>
  <si>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</si>
  <si>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</si>
  <si>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</si>
  <si>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</si>
  <si>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</si>
  <si>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</si>
  <si>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</si>
  <si>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</si>
  <si>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</si>
  <si>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</si>
  <si>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</si>
  <si>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</si>
  <si>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</si>
  <si>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</si>
  <si>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</si>
  <si>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</si>
  <si>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</si>
  <si>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</si>
  <si>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</si>
  <si>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</si>
  <si>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</si>
  <si>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</si>
  <si>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</si>
  <si>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</si>
  <si>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</si>
  <si>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</si>
  <si>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</si>
  <si>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</si>
  <si>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</si>
  <si>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</si>
  <si>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</si>
  <si>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</si>
  <si>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</si>
  <si>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</si>
  <si>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</si>
  <si>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</si>
  <si>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</si>
  <si>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</si>
  <si>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</si>
  <si>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</si>
  <si>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</si>
  <si>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</si>
  <si>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</si>
  <si>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</si>
  <si>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</si>
  <si>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</si>
  <si>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</si>
  <si>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</si>
  <si>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</si>
  <si>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</si>
  <si>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</si>
  <si>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</si>
  <si>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</si>
  <si>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</si>
  <si>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</si>
  <si>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</si>
  <si>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</si>
  <si>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</si>
  <si>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</si>
  <si>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</si>
  <si>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</si>
  <si>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</si>
  <si>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</si>
  <si>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</si>
  <si>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</si>
  <si>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</si>
  <si>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</si>
  <si>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</si>
  <si>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</si>
  <si>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</si>
  <si>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</si>
  <si>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</si>
  <si>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</si>
  <si>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</si>
  <si>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</si>
  <si>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</si>
  <si>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</si>
  <si>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</si>
  <si>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</si>
  <si>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</si>
  <si>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</si>
  <si>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</si>
  <si>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</si>
  <si>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</si>
  <si>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</si>
  <si>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</si>
  <si>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</si>
  <si>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</si>
  <si>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</si>
  <si>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</si>
  <si>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</si>
  <si>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</si>
  <si>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</si>
  <si>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</si>
  <si>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</si>
  <si>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</si>
  <si>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</si>
  <si>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</si>
  <si>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</si>
  <si>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</si>
  <si>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</si>
  <si>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</si>
  <si>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</si>
  <si>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</si>
  <si>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</si>
  <si>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</si>
  <si>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</si>
  <si>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</si>
  <si>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</si>
  <si>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</si>
  <si>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</si>
  <si>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</si>
  <si>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</si>
  <si>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</si>
  <si>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</si>
  <si>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</si>
  <si>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</si>
  <si>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</si>
  <si>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</si>
  <si>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</si>
  <si>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</si>
  <si>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</si>
  <si>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</si>
  <si>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</si>
  <si>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</si>
  <si>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</si>
  <si>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</si>
  <si>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</si>
  <si>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</si>
  <si>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</si>
  <si>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</si>
  <si>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</si>
  <si>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</si>
  <si>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</si>
  <si>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</si>
  <si>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</si>
  <si>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</si>
  <si>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</si>
  <si>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</si>
  <si>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</si>
  <si>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</si>
  <si>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</si>
  <si>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</si>
  <si>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</si>
  <si>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</si>
  <si>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</si>
  <si>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</si>
  <si>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</si>
  <si>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</si>
  <si>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</si>
  <si>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</si>
  <si>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</si>
  <si>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</si>
  <si>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</si>
  <si>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</si>
  <si>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</si>
  <si>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</si>
  <si>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</si>
  <si>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</si>
  <si>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</si>
  <si>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</si>
  <si>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</si>
  <si>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</si>
  <si>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</si>
  <si>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</si>
  <si>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</si>
  <si>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</si>
  <si>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</si>
  <si>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</si>
  <si>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</si>
  <si>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</si>
  <si>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</si>
  <si>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</si>
  <si>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</si>
  <si>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</si>
  <si>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</si>
  <si>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</si>
  <si>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</si>
  <si>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</si>
  <si>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</si>
  <si>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</si>
  <si>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</si>
  <si>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</si>
  <si>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</si>
  <si>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</si>
  <si>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</si>
  <si>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</si>
  <si>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</si>
  <si>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</si>
  <si>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</si>
  <si>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</si>
  <si>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</si>
  <si>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</si>
  <si>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</si>
  <si>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</si>
  <si>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</si>
  <si>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</si>
  <si>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</si>
  <si>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</si>
  <si>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</si>
  <si>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</si>
  <si>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</si>
  <si>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</si>
  <si>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</si>
  <si>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</si>
  <si>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</si>
  <si>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</si>
  <si>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</si>
  <si>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</si>
  <si>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</si>
  <si>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</si>
  <si>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</si>
  <si>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</si>
  <si>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</si>
  <si>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</si>
  <si>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</si>
  <si>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</si>
  <si>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</si>
  <si>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</si>
  <si>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</si>
  <si>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</si>
  <si>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</si>
  <si>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</si>
  <si>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</si>
  <si>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</si>
  <si>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</si>
  <si>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</si>
  <si>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</si>
  <si>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</si>
  <si>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</si>
  <si>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</si>
  <si>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</si>
  <si>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</si>
  <si>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</si>
  <si>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</si>
  <si>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</si>
  <si>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</si>
  <si>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</si>
  <si>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</si>
  <si>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</si>
  <si>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</si>
  <si>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</si>
  <si>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</si>
  <si>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</si>
  <si>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</si>
  <si>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</si>
  <si>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</si>
  <si>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</si>
  <si>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</si>
  <si>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</si>
  <si>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</si>
  <si>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</si>
  <si>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</si>
  <si>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</si>
  <si>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</si>
  <si>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</si>
  <si>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</si>
  <si>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</si>
  <si>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</si>
  <si>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</si>
  <si>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</si>
  <si>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</si>
  <si>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</si>
  <si>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</si>
  <si>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</si>
  <si>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</si>
  <si>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</si>
  <si>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</si>
  <si>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</si>
  <si>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</si>
  <si>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</si>
  <si>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</si>
  <si>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</si>
  <si>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</si>
  <si>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</si>
  <si>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</si>
  <si>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</si>
  <si>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</si>
  <si>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</si>
  <si>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</si>
  <si>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</si>
  <si>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</si>
  <si>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</si>
  <si>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</si>
  <si>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</si>
  <si>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</si>
  <si>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</si>
  <si>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</si>
  <si>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</si>
  <si>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</si>
  <si>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</si>
  <si>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</si>
  <si>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</si>
  <si>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</si>
  <si>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</si>
  <si>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</si>
  <si>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</si>
  <si>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</si>
  <si>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</si>
  <si>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</si>
  <si>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</si>
  <si>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</si>
  <si>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</si>
  <si>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</si>
  <si>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</si>
  <si>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</si>
  <si>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</si>
  <si>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</si>
  <si>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</si>
  <si>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</si>
  <si>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</si>
  <si>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</si>
  <si>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</si>
  <si>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</si>
  <si>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</si>
  <si>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</si>
  <si>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</si>
  <si>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</si>
  <si>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</si>
  <si>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</si>
  <si>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</si>
  <si>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</si>
  <si>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</si>
  <si>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</si>
  <si>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</si>
  <si>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</si>
  <si>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</si>
  <si>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</si>
  <si>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</si>
  <si>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</si>
  <si>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</si>
  <si>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</si>
  <si>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</si>
  <si>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</si>
  <si>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</si>
  <si>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</si>
  <si>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</si>
  <si>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</si>
  <si>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</si>
  <si>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</si>
  <si>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</si>
  <si>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</si>
  <si>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</si>
  <si>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</si>
  <si>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</si>
  <si>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</si>
  <si>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</si>
  <si>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</si>
  <si>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</si>
  <si>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</si>
  <si>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</si>
  <si>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</si>
  <si>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</si>
  <si>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</si>
  <si>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</si>
  <si>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</si>
  <si>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</si>
  <si>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</si>
  <si>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</si>
  <si>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</si>
  <si>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</si>
  <si>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</si>
  <si>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</si>
  <si>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</si>
  <si>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</si>
  <si>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</si>
  <si>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</si>
  <si>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</si>
  <si>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</si>
  <si>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</si>
  <si>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</si>
  <si>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</si>
  <si>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</si>
  <si>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</si>
  <si>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</si>
  <si>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</si>
  <si>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</si>
  <si>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</si>
  <si>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</si>
  <si>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</si>
  <si>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</si>
  <si>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</si>
  <si>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</si>
  <si>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</si>
  <si>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</si>
  <si>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</si>
  <si>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</si>
  <si>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</si>
  <si>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</si>
  <si>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</si>
  <si>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</si>
  <si>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</si>
  <si>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</si>
  <si>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</si>
  <si>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</si>
  <si>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</si>
  <si>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</si>
  <si>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</si>
  <si>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</si>
  <si>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</si>
  <si>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</si>
  <si>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</si>
  <si>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</si>
  <si>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</si>
  <si>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</si>
  <si>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</si>
  <si>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</si>
  <si>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</si>
  <si>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</si>
  <si>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</si>
  <si>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</si>
  <si>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</si>
  <si>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</si>
  <si>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</si>
  <si>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</si>
  <si>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</si>
  <si>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</si>
  <si>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</si>
  <si>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</si>
  <si>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</si>
  <si>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</si>
  <si>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</si>
  <si>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</si>
  <si>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</si>
  <si>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</si>
  <si>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</si>
  <si>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</si>
  <si>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</si>
  <si>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</si>
  <si>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</si>
  <si>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</si>
  <si>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</si>
  <si>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</si>
  <si>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</si>
  <si>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</si>
  <si>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</si>
  <si>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</si>
  <si>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</si>
  <si>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</si>
  <si>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</si>
  <si>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</si>
  <si>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</si>
  <si>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</si>
  <si>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</si>
  <si>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</si>
  <si>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</si>
  <si>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</si>
  <si>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</si>
  <si>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</si>
  <si>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</si>
  <si>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</si>
  <si>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</si>
  <si>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</si>
  <si>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</si>
  <si>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</si>
  <si>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</si>
  <si>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</si>
  <si>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</si>
  <si>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</si>
  <si>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</si>
  <si>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</si>
  <si>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</si>
  <si>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</si>
  <si>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</si>
  <si>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</si>
  <si>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</si>
  <si>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</si>
  <si>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</si>
  <si>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</si>
  <si>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</si>
  <si>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</si>
  <si>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</si>
  <si>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</si>
  <si>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</si>
  <si>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</si>
  <si>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</si>
  <si>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</si>
  <si>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</si>
  <si>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</si>
  <si>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</si>
  <si>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</si>
  <si>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</si>
  <si>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</si>
  <si>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</si>
  <si>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</si>
  <si>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</si>
  <si>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</si>
  <si>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</si>
  <si>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</si>
  <si>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</si>
  <si>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</si>
  <si>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</si>
  <si>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</si>
  <si>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</si>
  <si>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</si>
  <si>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</si>
  <si>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</si>
  <si>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</si>
  <si>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</si>
  <si>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</si>
  <si>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</si>
  <si>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</si>
  <si>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</si>
  <si>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</si>
  <si>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</si>
  <si>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</si>
  <si>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</si>
  <si>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</si>
  <si>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</si>
  <si>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</si>
  <si>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</si>
  <si>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</si>
  <si>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</si>
  <si>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</si>
  <si>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</si>
  <si>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</si>
  <si>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</si>
  <si>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</si>
  <si>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</si>
  <si>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</si>
  <si>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</si>
  <si>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</si>
  <si>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</si>
  <si>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</si>
  <si>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</si>
  <si>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</si>
  <si>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</si>
  <si>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</si>
  <si>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</si>
  <si>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</si>
  <si>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</si>
  <si>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</si>
  <si>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</si>
  <si>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</si>
  <si>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</si>
  <si>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</si>
  <si>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</si>
  <si>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</si>
  <si>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</si>
  <si>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</si>
  <si>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</si>
  <si>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</si>
  <si>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</si>
  <si>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</si>
  <si>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</si>
  <si>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</si>
  <si>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</si>
  <si>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</si>
  <si>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</si>
  <si>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</si>
  <si>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</si>
  <si>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</si>
  <si>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</si>
  <si>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</si>
  <si>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</si>
  <si>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</si>
  <si>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</si>
  <si>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</si>
  <si>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</si>
  <si>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</si>
  <si>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</si>
  <si>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</si>
  <si>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</si>
  <si>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</si>
  <si>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</si>
  <si>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</si>
  <si>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</si>
  <si>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</si>
  <si>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</si>
  <si>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</si>
  <si>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</si>
  <si>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</si>
  <si>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</si>
  <si>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</si>
  <si>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</si>
  <si>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</si>
  <si>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</si>
  <si>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</si>
  <si>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</si>
  <si>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</si>
  <si>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</si>
  <si>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</si>
  <si>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</si>
  <si>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</si>
  <si>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</si>
  <si>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</si>
  <si>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</si>
  <si>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</si>
  <si>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</si>
  <si>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</si>
  <si>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</si>
  <si>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</si>
  <si>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</si>
  <si>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</si>
  <si>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</si>
  <si>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</si>
  <si>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</si>
  <si>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</si>
  <si>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</si>
  <si>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</si>
  <si>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</si>
  <si>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</si>
  <si>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</si>
  <si>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</si>
  <si>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</si>
  <si>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</si>
  <si>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</si>
  <si>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</si>
  <si>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</si>
  <si>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</si>
  <si>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</si>
  <si>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</si>
  <si>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</si>
  <si>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</si>
  <si>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</si>
  <si>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</si>
  <si>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</si>
  <si>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</si>
  <si>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</si>
  <si>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</si>
  <si>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</si>
  <si>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</si>
  <si>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</si>
  <si>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</si>
  <si>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</si>
  <si>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</si>
  <si>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</si>
  <si>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</si>
  <si>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</si>
  <si>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</si>
  <si>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</si>
  <si>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</si>
  <si>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</si>
  <si>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</si>
  <si>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</si>
  <si>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</si>
  <si>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</si>
  <si>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</si>
  <si>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</si>
  <si>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</si>
  <si>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</si>
  <si>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</si>
  <si>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</si>
  <si>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</si>
  <si>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</si>
  <si>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</si>
  <si>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</si>
  <si>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</si>
  <si>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</si>
  <si>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</si>
  <si>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</si>
  <si>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</si>
  <si>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</si>
  <si>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</si>
  <si>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</si>
  <si>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</si>
  <si>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</si>
  <si>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</si>
  <si>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</si>
  <si>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</si>
  <si>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</si>
  <si>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</si>
  <si>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</si>
  <si>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</si>
  <si>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</si>
  <si>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</si>
  <si>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</si>
  <si>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</si>
  <si>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</si>
  <si>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</si>
  <si>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</si>
  <si>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</si>
  <si>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</si>
  <si>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</si>
  <si>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</si>
  <si>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</si>
  <si>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</si>
  <si>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</si>
  <si>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</si>
  <si>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</si>
  <si>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</si>
  <si>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</si>
  <si>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</si>
  <si>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</si>
  <si>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</si>
  <si>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</si>
  <si>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</si>
  <si>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</si>
  <si>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</si>
  <si>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</si>
  <si>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</si>
  <si>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</si>
  <si>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</si>
  <si>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</si>
  <si>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</si>
  <si>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</si>
  <si>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</si>
  <si>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</si>
  <si>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</si>
  <si>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</si>
  <si>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</si>
  <si>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</si>
  <si>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</si>
  <si>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</si>
  <si>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</si>
  <si>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</si>
  <si>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</si>
  <si>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</si>
  <si>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</si>
  <si>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</si>
  <si>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</si>
  <si>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</si>
  <si>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</si>
  <si>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</si>
  <si>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</si>
  <si>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</si>
  <si>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</si>
  <si>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</si>
  <si>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</si>
  <si>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</si>
  <si>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</si>
  <si>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</si>
  <si>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</si>
  <si>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</si>
  <si>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</si>
  <si>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</si>
  <si>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</si>
  <si>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</si>
  <si>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</si>
  <si>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</si>
  <si>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</si>
  <si>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</si>
  <si>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</si>
  <si>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</si>
  <si>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</si>
  <si>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</si>
  <si>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</si>
  <si>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</si>
  <si>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</si>
  <si>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</si>
  <si>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</si>
  <si>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</si>
  <si>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</si>
  <si>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</si>
  <si>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</si>
  <si>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</si>
  <si>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</si>
  <si>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</si>
  <si>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</si>
  <si>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</si>
  <si>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</si>
  <si>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</si>
  <si>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</si>
  <si>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</si>
  <si>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</si>
  <si>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</si>
  <si>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</si>
  <si>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</si>
  <si>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</si>
  <si>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</si>
  <si>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</si>
  <si>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</si>
  <si>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</si>
  <si>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</si>
  <si>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</si>
  <si>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</si>
  <si>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</si>
  <si>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</si>
  <si>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</si>
  <si>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</si>
  <si>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</si>
  <si>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</si>
  <si>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</si>
  <si>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</si>
  <si>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</si>
  <si>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</si>
  <si>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</si>
  <si>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</si>
  <si>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</si>
  <si>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</si>
  <si>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</si>
  <si>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</si>
  <si>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</si>
  <si>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</si>
  <si>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</si>
  <si>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</si>
  <si>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</si>
  <si>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</si>
  <si>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</si>
  <si>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</si>
  <si>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</si>
  <si>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</si>
  <si>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</si>
  <si>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</si>
  <si>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</si>
  <si>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</si>
  <si>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</si>
  <si>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</si>
  <si>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</si>
  <si>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</si>
  <si>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</si>
  <si>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</si>
  <si>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</si>
  <si>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</si>
  <si>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</si>
  <si>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</si>
  <si>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</si>
  <si>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</si>
  <si>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</si>
  <si>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</si>
  <si>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</si>
  <si>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</si>
  <si>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</si>
  <si>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</si>
  <si>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</si>
  <si>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</si>
  <si>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</si>
  <si>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</si>
  <si>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</si>
  <si>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</si>
  <si>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</si>
  <si>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</si>
  <si>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</si>
  <si>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</si>
  <si>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</si>
  <si>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</si>
  <si>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</si>
  <si>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</si>
  <si>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</si>
  <si>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</si>
  <si>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</si>
  <si>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</si>
  <si>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</si>
  <si>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</si>
  <si>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</si>
  <si>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</si>
  <si>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</si>
  <si>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</si>
  <si>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</si>
  <si>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</si>
  <si>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</si>
  <si>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</si>
  <si>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</si>
  <si>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</si>
  <si>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</si>
  <si>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</si>
  <si>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</si>
  <si>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</si>
  <si>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</si>
  <si>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</si>
  <si>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</si>
  <si>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</si>
  <si>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</si>
  <si>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</si>
  <si>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</si>
  <si>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</si>
  <si>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</si>
  <si>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</si>
  <si>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</si>
  <si>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</si>
  <si>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</si>
  <si>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</si>
  <si>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</si>
  <si>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</si>
  <si>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</si>
  <si>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</si>
  <si>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</si>
  <si>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</si>
  <si>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</si>
  <si>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</si>
  <si>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</si>
  <si>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</si>
  <si>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</si>
  <si>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</si>
  <si>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</si>
  <si>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</si>
  <si>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</si>
  <si>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</si>
  <si>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</si>
  <si>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</si>
  <si>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</si>
  <si>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</si>
  <si>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</si>
  <si>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</si>
  <si>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</si>
  <si>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</si>
  <si>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</si>
  <si>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</si>
  <si>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</si>
  <si>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</si>
  <si>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</si>
  <si>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</si>
  <si>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</si>
  <si>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</si>
  <si>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</si>
  <si>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</si>
  <si>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</si>
  <si>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</si>
  <si>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</si>
  <si>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</si>
  <si>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</si>
  <si>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</si>
  <si>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</si>
  <si>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</si>
  <si>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</si>
  <si>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</si>
  <si>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</si>
  <si>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</si>
  <si>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</si>
  <si>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</si>
  <si>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</si>
  <si>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</si>
  <si>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</si>
  <si>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</si>
  <si>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</si>
  <si>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</si>
  <si>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</si>
  <si>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</si>
  <si>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</si>
  <si>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</si>
  <si>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</si>
  <si>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</si>
  <si>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</si>
  <si>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</si>
  <si>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</si>
  <si>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</si>
  <si>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</si>
  <si>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</si>
  <si>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</si>
  <si>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</si>
  <si>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</si>
  <si>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</si>
  <si>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</si>
  <si>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</si>
  <si>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</si>
  <si>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</si>
  <si>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</si>
  <si>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</si>
  <si>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</si>
  <si>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</si>
  <si>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</si>
  <si>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</si>
  <si>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</si>
  <si>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</si>
  <si>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</si>
  <si>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</si>
  <si>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</si>
  <si>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</si>
  <si>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</si>
  <si>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</si>
  <si>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</si>
  <si>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</si>
  <si>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</si>
  <si>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</si>
  <si>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</si>
  <si>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</si>
  <si>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</si>
  <si>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</si>
  <si>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</si>
  <si>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</si>
  <si>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</si>
  <si>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</si>
  <si>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</si>
  <si>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</si>
  <si>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</si>
  <si>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</si>
  <si>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</si>
  <si>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</si>
  <si>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</si>
  <si>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</si>
  <si>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</si>
  <si>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</si>
  <si>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</si>
  <si>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</si>
  <si>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</si>
  <si>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</si>
  <si>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</si>
  <si>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</si>
  <si>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</si>
  <si>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</si>
  <si>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</si>
  <si>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</si>
  <si>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</si>
  <si>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</si>
  <si>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</si>
  <si>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</si>
  <si>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</si>
  <si>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</si>
  <si>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</si>
  <si>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</si>
  <si>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</si>
  <si>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</si>
  <si>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</si>
  <si>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</si>
  <si>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</si>
  <si>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</si>
  <si>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</si>
  <si>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</si>
  <si>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</si>
  <si>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</si>
  <si>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</si>
  <si>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</si>
  <si>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</si>
  <si>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</si>
  <si>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</si>
  <si>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</si>
  <si>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</si>
  <si>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</si>
  <si>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</si>
  <si>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</si>
  <si>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</si>
  <si>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</si>
  <si>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</si>
  <si>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</si>
  <si>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</si>
  <si>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</si>
  <si>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</si>
  <si>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</si>
  <si>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</si>
  <si>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</si>
  <si>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</si>
  <si>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</si>
  <si>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</si>
  <si>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</si>
  <si>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</si>
  <si>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</si>
  <si>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</si>
  <si>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</si>
  <si>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</si>
  <si>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</si>
  <si>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</si>
  <si>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</si>
  <si>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</si>
  <si>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</si>
  <si>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</si>
  <si>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</si>
  <si>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</si>
  <si>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</si>
  <si>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</si>
  <si>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</si>
  <si>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</si>
  <si>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</si>
  <si>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</si>
  <si>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</si>
  <si>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</si>
  <si>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</si>
  <si>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</si>
  <si>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</si>
  <si>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</si>
  <si>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</si>
  <si>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</si>
  <si>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</si>
  <si>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</si>
  <si>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</si>
  <si>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</si>
  <si>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</si>
  <si>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</si>
  <si>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</si>
  <si>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</si>
  <si>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</si>
  <si>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</si>
  <si>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</si>
  <si>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</si>
  <si>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</si>
  <si>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</si>
  <si>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</si>
  <si>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</si>
  <si>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</si>
  <si>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</si>
  <si>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</si>
  <si>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</si>
  <si>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</si>
  <si>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</si>
  <si>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</si>
  <si>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</si>
  <si>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</si>
  <si>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</si>
  <si>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</si>
  <si>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</si>
  <si>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</si>
  <si>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</si>
  <si>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</si>
  <si>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</si>
  <si>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</si>
  <si>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</si>
  <si>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</si>
  <si>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</si>
  <si>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</si>
  <si>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</si>
  <si>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</si>
  <si>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</si>
  <si>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</si>
  <si>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</si>
  <si>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</si>
  <si>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</si>
  <si>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</si>
  <si>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</si>
  <si>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</si>
  <si>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</si>
  <si>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</si>
  <si>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</si>
  <si>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</si>
  <si>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</si>
  <si>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</si>
  <si>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</si>
  <si>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</si>
  <si>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</si>
  <si>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</si>
  <si>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</si>
  <si>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</si>
  <si>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</si>
  <si>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</si>
  <si>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</si>
  <si>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</si>
  <si>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</si>
  <si>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</si>
  <si>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</si>
  <si>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</si>
  <si>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</si>
  <si>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</si>
  <si>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</si>
  <si>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</si>
  <si>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</si>
  <si>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</si>
  <si>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</si>
  <si>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</si>
  <si>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</si>
  <si>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</si>
  <si>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</si>
  <si>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</si>
  <si>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</si>
  <si>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</si>
  <si>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</si>
  <si>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</si>
  <si>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</si>
  <si>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</si>
  <si>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</si>
  <si>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</si>
  <si>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</si>
  <si>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</si>
  <si>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</si>
  <si>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</si>
  <si>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</si>
  <si>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</si>
  <si>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</si>
  <si>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</si>
  <si>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</si>
  <si>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</si>
  <si>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</si>
  <si>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</si>
  <si>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</si>
  <si>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</si>
  <si>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</si>
  <si>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</si>
  <si>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</si>
  <si>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</si>
  <si>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</si>
  <si>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</si>
  <si>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</si>
  <si>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</si>
  <si>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</si>
  <si>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</si>
  <si>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</si>
  <si>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</si>
  <si>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</si>
  <si>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</si>
  <si>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</si>
  <si>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</si>
  <si>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</si>
  <si>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</si>
  <si>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</si>
  <si>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</si>
  <si>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</si>
  <si>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</si>
  <si>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</si>
  <si>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</si>
  <si>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</si>
  <si>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</si>
  <si>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</si>
  <si>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</si>
  <si>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</si>
  <si>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</si>
  <si>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</si>
  <si>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</si>
  <si>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</si>
  <si>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</si>
  <si>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</si>
  <si>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</si>
  <si>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</si>
  <si>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</si>
  <si>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</si>
  <si>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</si>
  <si>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</si>
  <si>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</si>
  <si>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</si>
  <si>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</si>
  <si>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</si>
  <si>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</si>
  <si>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</si>
  <si>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</si>
  <si>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</si>
  <si>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</si>
  <si>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</si>
  <si>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</si>
  <si>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</si>
  <si>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</si>
  <si>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</si>
  <si>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</si>
  <si>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</si>
  <si>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</si>
  <si>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</si>
  <si>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</si>
  <si>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</si>
  <si>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</si>
  <si>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</si>
  <si>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</si>
  <si>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</si>
  <si>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</si>
  <si>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</si>
  <si>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</si>
  <si>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</si>
  <si>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</si>
  <si>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</si>
  <si>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</si>
  <si>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</si>
  <si>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</si>
  <si>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</si>
  <si>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</si>
  <si>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</si>
  <si>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</si>
  <si>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</si>
  <si>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</si>
  <si>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</si>
  <si>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</si>
  <si>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</si>
  <si>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</si>
  <si>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</si>
  <si>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</si>
  <si>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</si>
  <si>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</si>
  <si>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</si>
  <si>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</si>
  <si>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</si>
  <si>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</si>
  <si>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</si>
  <si>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</si>
  <si>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</si>
  <si>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</si>
  <si>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</si>
  <si>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</si>
  <si>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</si>
  <si>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</si>
  <si>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</si>
  <si>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</si>
  <si>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</si>
  <si>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</si>
  <si>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</si>
  <si>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</si>
  <si>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</si>
  <si>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</si>
  <si>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</si>
  <si>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</si>
  <si>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</si>
  <si>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</si>
  <si>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</si>
  <si>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</si>
  <si>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</si>
  <si>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</si>
  <si>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</si>
  <si>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</si>
  <si>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</si>
  <si>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</si>
  <si>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</si>
  <si>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</si>
  <si>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</si>
  <si>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</si>
  <si>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</si>
  <si>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</si>
  <si>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</si>
  <si>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</si>
  <si>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</si>
  <si>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</si>
  <si>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</si>
  <si>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</si>
  <si>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</si>
  <si>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</si>
  <si>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</si>
  <si>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</si>
  <si>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</si>
  <si>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</si>
  <si>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</si>
  <si>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</si>
  <si>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</si>
  <si>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</si>
  <si>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</si>
  <si>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</si>
  <si>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</si>
  <si>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</si>
  <si>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</si>
  <si>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</si>
  <si>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</si>
  <si>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</si>
  <si>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</si>
  <si>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</si>
  <si>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</si>
  <si>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</si>
  <si>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</si>
  <si>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</si>
  <si>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</si>
  <si>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</si>
  <si>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</si>
  <si>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</si>
  <si>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</si>
  <si>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</si>
  <si>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</si>
  <si>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</si>
  <si>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</si>
  <si>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</si>
  <si>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</si>
  <si>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</si>
  <si>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</si>
  <si>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</si>
  <si>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</si>
  <si>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</si>
  <si>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</si>
  <si>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</si>
  <si>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</si>
  <si>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</si>
  <si>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</si>
  <si>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</si>
  <si>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</si>
  <si>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</si>
  <si>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</si>
  <si>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</si>
  <si>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</si>
  <si>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</si>
  <si>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</si>
  <si>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</si>
  <si>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</si>
  <si>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</si>
  <si>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</si>
  <si>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</si>
  <si>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</si>
  <si>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</si>
  <si>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</si>
  <si>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</si>
  <si>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</si>
  <si>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</si>
  <si>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</si>
  <si>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</si>
  <si>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</si>
  <si>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</si>
  <si>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</si>
  <si>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</si>
  <si>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</si>
  <si>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</si>
  <si>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</si>
  <si>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</si>
  <si>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</si>
  <si>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</si>
  <si>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</si>
  <si>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</si>
  <si>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</si>
  <si>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</si>
  <si>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</si>
  <si>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</si>
  <si>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</si>
  <si>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</si>
  <si>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</si>
  <si>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</si>
  <si>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</si>
  <si>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</si>
  <si>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</si>
  <si>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</si>
  <si>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</si>
  <si>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</si>
  <si>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</si>
  <si>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</si>
  <si>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</si>
  <si>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</si>
  <si>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</si>
  <si>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</si>
  <si>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</si>
  <si>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</si>
  <si>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</si>
  <si>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</si>
  <si>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</si>
  <si>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</si>
  <si>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</si>
  <si>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</si>
  <si>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</si>
  <si>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</si>
  <si>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</si>
  <si>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</si>
  <si>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</si>
  <si>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</si>
  <si>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</si>
  <si>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</si>
  <si>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</si>
  <si>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</si>
  <si>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</si>
  <si>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</si>
  <si>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</si>
  <si>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</si>
  <si>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</si>
  <si>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</si>
  <si>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</si>
  <si>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</si>
  <si>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</si>
  <si>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</si>
  <si>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</si>
  <si>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</si>
  <si>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</si>
  <si>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</si>
  <si>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</si>
  <si>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</si>
  <si>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</si>
  <si>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</si>
  <si>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</si>
  <si>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</si>
  <si>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</si>
  <si>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</si>
  <si>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</si>
  <si>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</si>
  <si>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</si>
  <si>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</si>
  <si>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</si>
  <si>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</si>
  <si>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</si>
  <si>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</si>
  <si>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</si>
  <si>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</si>
  <si>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</si>
  <si>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</si>
  <si>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</si>
  <si>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</si>
  <si>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</si>
  <si>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</si>
  <si>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</si>
  <si>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</si>
  <si>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</si>
  <si>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</si>
  <si>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</si>
  <si>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</si>
  <si>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</si>
  <si>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</si>
  <si>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</si>
  <si>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</si>
  <si>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</si>
  <si>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</si>
  <si>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</si>
  <si>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</si>
  <si>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</si>
  <si>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</si>
  <si>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</si>
  <si>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</si>
  <si>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</si>
  <si>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</si>
  <si>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</si>
  <si>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</si>
  <si>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</si>
  <si>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</si>
  <si>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</si>
  <si>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</si>
  <si>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</si>
  <si>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</si>
  <si>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</si>
  <si>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</si>
  <si>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</si>
  <si>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</si>
  <si>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</si>
  <si>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</si>
  <si>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</si>
  <si>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</si>
  <si>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</si>
  <si>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</si>
  <si>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</si>
  <si>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</si>
  <si>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</si>
  <si>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</si>
  <si>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</si>
  <si>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</si>
  <si>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</si>
  <si>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</si>
  <si>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</si>
  <si>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</si>
  <si>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</si>
  <si>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</si>
  <si>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</si>
  <si>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</si>
  <si>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</si>
  <si>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</si>
  <si>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</si>
  <si>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</si>
  <si>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</si>
  <si>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</si>
  <si>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</si>
  <si>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</si>
  <si>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</si>
  <si>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</si>
  <si>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</si>
  <si>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</si>
  <si>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</si>
  <si>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</si>
  <si>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</si>
  <si>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</si>
  <si>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</si>
  <si>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</si>
  <si>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</si>
  <si>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</si>
  <si>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</si>
  <si>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</si>
  <si>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</si>
  <si>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</si>
  <si>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</si>
  <si>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</si>
  <si>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</si>
  <si>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</si>
  <si>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</si>
  <si>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</si>
  <si>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</si>
  <si>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</si>
  <si>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</si>
  <si>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</si>
  <si>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</si>
  <si>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</si>
  <si>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</si>
  <si>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</si>
  <si>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</si>
  <si>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</si>
  <si>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</si>
  <si>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</si>
  <si>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</si>
  <si>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</si>
  <si>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</si>
  <si>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</si>
  <si>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</si>
  <si>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</si>
  <si>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</si>
  <si>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</si>
  <si>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</si>
  <si>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</si>
  <si>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</si>
  <si>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</si>
  <si>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</si>
  <si>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</si>
  <si>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</si>
  <si>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</si>
  <si>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</si>
  <si>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</si>
  <si>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</si>
  <si>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</si>
  <si>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</si>
  <si>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</si>
  <si>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</si>
  <si>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</si>
  <si>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</si>
  <si>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</si>
  <si>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</si>
  <si>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</si>
  <si>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</si>
  <si>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</si>
  <si>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</si>
  <si>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</si>
  <si>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</si>
  <si>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</si>
  <si>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</si>
  <si>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</si>
  <si>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</si>
  <si>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</si>
  <si>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</si>
  <si>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</si>
  <si>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</si>
  <si>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</si>
  <si>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</si>
  <si>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</si>
  <si>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</si>
  <si>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</si>
  <si>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</si>
  <si>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</si>
  <si>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</si>
  <si>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</si>
  <si>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</si>
  <si>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</si>
  <si>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</si>
  <si>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</si>
  <si>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</si>
  <si>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</si>
  <si>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</si>
  <si>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</si>
  <si>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</si>
  <si>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</si>
  <si>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</si>
  <si>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</si>
  <si>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</si>
  <si>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</si>
  <si>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</si>
  <si>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</si>
  <si>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</si>
  <si>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</si>
  <si>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</si>
  <si>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</si>
  <si>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</si>
  <si>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</si>
  <si>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</si>
  <si>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</si>
  <si>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</si>
  <si>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</si>
  <si>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</si>
  <si>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</si>
  <si>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</si>
  <si>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</si>
  <si>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</si>
  <si>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</si>
  <si>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</si>
  <si>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</si>
  <si>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</si>
  <si>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</si>
  <si>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</si>
  <si>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</si>
  <si>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</si>
  <si>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</si>
  <si>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</si>
  <si>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</si>
  <si>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</si>
  <si>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</si>
  <si>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</si>
  <si>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</si>
  <si>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</si>
  <si>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</si>
  <si>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</si>
  <si>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</si>
  <si>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</si>
  <si>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</si>
  <si>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</si>
  <si>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</si>
  <si>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</si>
  <si>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</si>
  <si>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</si>
  <si>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</si>
  <si>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</si>
  <si>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</si>
  <si>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</si>
  <si>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</si>
  <si>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</si>
  <si>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</si>
  <si>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</si>
  <si>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</si>
  <si>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</si>
  <si>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</si>
  <si>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</si>
  <si>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</si>
  <si>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</si>
  <si>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</si>
  <si>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</si>
  <si>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</si>
  <si>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</si>
  <si>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</si>
  <si>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</si>
  <si>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</si>
  <si>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</si>
  <si>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</si>
  <si>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</si>
  <si>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</si>
  <si>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</si>
  <si>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</si>
  <si>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</si>
  <si>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</si>
  <si>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</si>
  <si>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</si>
  <si>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</si>
  <si>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</si>
  <si>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</si>
  <si>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</si>
  <si>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</si>
  <si>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</si>
  <si>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</si>
  <si>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</si>
  <si>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</si>
  <si>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</si>
  <si>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</si>
  <si>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</si>
  <si>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</si>
  <si>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</si>
  <si>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</si>
  <si>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</si>
  <si>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</si>
  <si>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</si>
  <si>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</si>
  <si>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</si>
  <si>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</si>
  <si>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</si>
  <si>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</si>
  <si>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</si>
  <si>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</si>
  <si>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</si>
  <si>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</si>
  <si>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</si>
  <si>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</si>
  <si>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</si>
  <si>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</si>
  <si>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</si>
  <si>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</si>
  <si>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</si>
  <si>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</si>
  <si>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</si>
  <si>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</si>
  <si>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</si>
  <si>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</si>
  <si>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</si>
  <si>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</si>
  <si>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</si>
  <si>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</si>
  <si>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</si>
  <si>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</si>
  <si>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</si>
  <si>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</si>
  <si>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</si>
  <si>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</si>
  <si>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</si>
  <si>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</si>
  <si>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</si>
  <si>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</si>
  <si>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</si>
  <si>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</si>
  <si>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</si>
  <si>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</si>
  <si>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</si>
  <si>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</si>
  <si>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</si>
  <si>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</si>
  <si>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</si>
  <si>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</si>
  <si>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</si>
  <si>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</si>
  <si>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</si>
  <si>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</si>
  <si>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</si>
  <si>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</si>
  <si>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</si>
  <si>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</si>
  <si>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</si>
  <si>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</si>
  <si>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</si>
  <si>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</si>
  <si>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</si>
  <si>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</si>
  <si>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</si>
  <si>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</si>
  <si>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</si>
  <si>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</si>
  <si>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</si>
  <si>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</si>
  <si>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</si>
  <si>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</si>
  <si>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</si>
  <si>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</si>
  <si>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</si>
  <si>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</si>
  <si>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</si>
  <si>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</si>
  <si>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</si>
  <si>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</si>
  <si>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</si>
  <si>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</si>
  <si>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</si>
  <si>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</si>
  <si>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</si>
  <si>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</si>
  <si>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</si>
  <si>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</si>
  <si>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</si>
  <si>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</si>
  <si>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</si>
  <si>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</si>
  <si>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</si>
  <si>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</si>
  <si>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</si>
  <si>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</si>
  <si>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</si>
  <si>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</si>
  <si>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</si>
  <si>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</si>
  <si>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</si>
  <si>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</si>
  <si>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</si>
  <si>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</si>
  <si>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</si>
  <si>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</si>
  <si>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</si>
  <si>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</si>
  <si>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</si>
  <si>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</si>
  <si>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</si>
  <si>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</si>
  <si>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</si>
  <si>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</si>
  <si>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</si>
  <si>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</si>
  <si>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</si>
  <si>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</si>
  <si>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</si>
  <si>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</si>
  <si>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</si>
  <si>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</si>
  <si>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</si>
  <si>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</si>
  <si>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</si>
  <si>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</si>
  <si>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</si>
  <si>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</si>
  <si>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</si>
  <si>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</si>
  <si>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</si>
  <si>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</si>
  <si>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</si>
  <si>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</si>
  <si>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</si>
  <si>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</si>
  <si>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</si>
  <si>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</si>
  <si>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</si>
  <si>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</si>
  <si>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</si>
  <si>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</si>
  <si>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</si>
  <si>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</si>
  <si>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</si>
  <si>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</si>
  <si>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</si>
  <si>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</si>
  <si>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</si>
  <si>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</si>
  <si>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</si>
  <si>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</si>
  <si>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</si>
  <si>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</si>
  <si>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</si>
  <si>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</si>
  <si>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</si>
  <si>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</si>
  <si>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</si>
  <si>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</si>
  <si>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</si>
  <si>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</si>
  <si>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</si>
  <si>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</si>
  <si>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</si>
  <si>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</si>
  <si>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</si>
  <si>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</si>
  <si>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</si>
  <si>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</si>
  <si>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</si>
  <si>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</si>
  <si>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</si>
  <si>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</si>
  <si>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</si>
  <si>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</si>
  <si>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</si>
  <si>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</si>
  <si>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</si>
  <si>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</si>
  <si>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</si>
  <si>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</si>
  <si>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</si>
  <si>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</si>
  <si>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</si>
  <si>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</si>
  <si>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</si>
  <si>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</si>
  <si>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</si>
  <si>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</si>
  <si>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</si>
  <si>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</si>
  <si>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</si>
  <si>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</si>
  <si>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</si>
  <si>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</si>
  <si>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</si>
  <si>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</si>
  <si>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</si>
  <si>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</si>
  <si>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</si>
  <si>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</si>
  <si>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</si>
  <si>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</si>
  <si>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</si>
  <si>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</si>
  <si>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</si>
  <si>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</si>
  <si>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</si>
  <si>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</si>
  <si>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</si>
  <si>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</si>
  <si>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</si>
  <si>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</si>
  <si>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</si>
  <si>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</si>
  <si>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</si>
  <si>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</si>
  <si>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</si>
  <si>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</si>
  <si>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</si>
  <si>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</si>
  <si>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</si>
  <si>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</si>
  <si>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</si>
  <si>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</si>
  <si>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</si>
  <si>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</si>
  <si>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</si>
  <si>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</si>
  <si>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</si>
  <si>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</si>
  <si>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</si>
  <si>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</si>
  <si>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</si>
  <si>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</si>
  <si>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</si>
  <si>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</si>
  <si>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</si>
  <si>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</si>
  <si>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</si>
  <si>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</si>
  <si>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</si>
  <si>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</si>
  <si>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</si>
  <si>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</si>
  <si>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</si>
  <si>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</si>
  <si>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</si>
  <si>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</si>
  <si>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</si>
  <si>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</si>
  <si>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</si>
  <si>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</si>
  <si>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</si>
  <si>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</si>
  <si>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</si>
  <si>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</si>
  <si>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</si>
  <si>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</si>
  <si>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</si>
  <si>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</si>
  <si>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</si>
  <si>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</si>
  <si>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</si>
  <si>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</si>
  <si>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</si>
  <si>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</si>
  <si>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</si>
  <si>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</si>
  <si>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</si>
  <si>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</si>
  <si>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</si>
  <si>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</si>
  <si>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</si>
  <si>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</si>
  <si>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</si>
  <si>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</si>
  <si>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</si>
  <si>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</si>
  <si>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</si>
  <si>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</si>
  <si>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</si>
  <si>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</si>
  <si>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</si>
  <si>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</si>
  <si>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</si>
  <si>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</si>
  <si>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</si>
  <si>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</si>
  <si>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</si>
  <si>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</si>
  <si>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</si>
  <si>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</si>
  <si>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</si>
  <si>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</si>
  <si>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</si>
  <si>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</si>
  <si>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</si>
  <si>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</si>
  <si>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</si>
  <si>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</si>
  <si>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</si>
  <si>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</si>
  <si>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</si>
  <si>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</si>
  <si>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</si>
  <si>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</si>
  <si>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</si>
  <si>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</si>
  <si>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</si>
  <si>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</si>
  <si>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</si>
  <si>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</si>
  <si>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</si>
  <si>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</si>
  <si>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</si>
  <si>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</si>
  <si>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</si>
  <si>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</si>
  <si>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</si>
  <si>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</si>
  <si>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</si>
  <si>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</si>
  <si>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</si>
  <si>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</si>
  <si>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</si>
  <si>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</si>
  <si>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</si>
  <si>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</si>
  <si>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</si>
  <si>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</si>
  <si>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</si>
  <si>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</si>
  <si>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</si>
  <si>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</si>
  <si>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</si>
  <si>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</si>
  <si>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</si>
  <si>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</si>
  <si>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</si>
  <si>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</si>
  <si>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</si>
  <si>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</si>
  <si>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</si>
  <si>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</si>
  <si>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</si>
  <si>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</si>
  <si>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</si>
  <si>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</si>
  <si>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</si>
  <si>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</si>
  <si>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</si>
  <si>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</si>
  <si>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</si>
  <si>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</si>
  <si>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</si>
  <si>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</si>
  <si>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</si>
  <si>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</si>
  <si>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</si>
  <si>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</si>
  <si>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</si>
  <si>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</si>
  <si>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</si>
  <si>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</si>
  <si>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</si>
  <si>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</si>
  <si>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</si>
  <si>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</si>
  <si>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</si>
  <si>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</si>
  <si>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</si>
  <si>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</si>
  <si>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</si>
  <si>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</si>
  <si>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</si>
  <si>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</si>
  <si>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</si>
  <si>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</si>
  <si>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</si>
  <si>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</si>
  <si>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</si>
  <si>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</si>
  <si>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</si>
  <si>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</si>
  <si>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</si>
  <si>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</si>
  <si>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</si>
  <si>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</si>
  <si>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</si>
  <si>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</si>
  <si>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</si>
  <si>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</si>
  <si>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</si>
  <si>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</si>
  <si>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</si>
  <si>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</si>
  <si>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</si>
  <si>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</si>
  <si>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</si>
  <si>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</si>
  <si>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</si>
  <si>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</si>
  <si>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</si>
  <si>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</si>
  <si>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</si>
  <si>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</si>
  <si>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</si>
  <si>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</si>
  <si>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</si>
  <si>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</si>
  <si>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</si>
  <si>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</si>
  <si>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</si>
  <si>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</si>
  <si>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</si>
  <si>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</si>
  <si>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</si>
  <si>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</si>
  <si>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</si>
  <si>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</si>
  <si>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</si>
  <si>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</si>
  <si>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</si>
  <si>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</si>
  <si>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</si>
  <si>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</si>
  <si>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</si>
  <si>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</si>
  <si>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</si>
  <si>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</si>
  <si>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</si>
  <si>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</si>
  <si>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</si>
  <si>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</si>
  <si>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</si>
  <si>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</si>
  <si>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</si>
  <si>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</si>
  <si>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</si>
  <si>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</si>
  <si>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</si>
  <si>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</si>
  <si>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</si>
  <si>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</si>
  <si>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</si>
  <si>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</si>
  <si>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</si>
  <si>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</si>
  <si>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</si>
  <si>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</si>
  <si>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</si>
  <si>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</si>
  <si>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</si>
  <si>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</si>
  <si>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</si>
  <si>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</si>
  <si>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</si>
  <si>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</si>
  <si>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</si>
  <si>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</si>
  <si>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</si>
  <si>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</si>
  <si>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</si>
  <si>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</si>
  <si>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</si>
  <si>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</si>
  <si>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</si>
  <si>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</si>
  <si>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</si>
  <si>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</si>
  <si>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</si>
  <si>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</si>
  <si>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</si>
  <si>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</si>
  <si>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</si>
  <si>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</si>
  <si>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</si>
  <si>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</si>
  <si>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</si>
  <si>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</si>
  <si>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</si>
  <si>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</si>
  <si>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</si>
  <si>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</si>
  <si>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</si>
  <si>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</si>
  <si>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</si>
  <si>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</si>
  <si>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</si>
  <si>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</si>
  <si>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</si>
  <si>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</si>
  <si>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</si>
  <si>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</si>
  <si>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</si>
  <si>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</si>
  <si>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</si>
  <si>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</si>
  <si>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</si>
  <si>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</si>
  <si>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</si>
  <si>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</si>
  <si>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</si>
  <si>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</si>
  <si>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</si>
  <si>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</si>
  <si>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</si>
  <si>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</si>
  <si>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</si>
  <si>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</si>
  <si>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</si>
  <si>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</si>
  <si>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</si>
  <si>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</si>
  <si>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</si>
  <si>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</si>
  <si>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</si>
  <si>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</si>
  <si>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</si>
  <si>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</si>
  <si>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</si>
  <si>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</si>
  <si>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</si>
  <si>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</si>
  <si>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</si>
  <si>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</si>
  <si>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</si>
  <si>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</si>
  <si>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</si>
  <si>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</si>
  <si>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</si>
  <si>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</si>
  <si>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</si>
  <si>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</si>
  <si>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</si>
  <si>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</si>
  <si>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</si>
  <si>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</si>
  <si>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</si>
  <si>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</si>
  <si>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</si>
  <si>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</si>
  <si>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</si>
  <si>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</si>
  <si>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</si>
  <si>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</si>
  <si>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</si>
  <si>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</si>
  <si>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</si>
  <si>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</si>
  <si>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</si>
  <si>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</si>
  <si>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</si>
  <si>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</si>
  <si>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</si>
  <si>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</si>
  <si>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</si>
  <si>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</si>
  <si>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</si>
  <si>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</si>
  <si>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</si>
  <si>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</si>
  <si>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</si>
  <si>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</si>
  <si>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</si>
  <si>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</si>
  <si>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</si>
  <si>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</si>
  <si>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</si>
  <si>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</si>
  <si>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</si>
  <si>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</si>
  <si>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</si>
  <si>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</si>
  <si>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</si>
  <si>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</si>
  <si>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</si>
  <si>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</si>
  <si>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</si>
  <si>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</si>
  <si>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</si>
  <si>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</si>
  <si>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</si>
  <si>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</si>
  <si>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</si>
  <si>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</si>
  <si>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</si>
  <si>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</si>
  <si>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</si>
  <si>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</si>
  <si>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</si>
  <si>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</si>
  <si>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</si>
  <si>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</si>
  <si>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</si>
  <si>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</si>
  <si>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</si>
  <si>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</si>
  <si>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</si>
  <si>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</si>
  <si>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</si>
  <si>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</si>
  <si>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</si>
  <si>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</si>
  <si>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</si>
  <si>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</si>
  <si>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</si>
  <si>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</si>
  <si>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</si>
  <si>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</si>
  <si>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</si>
  <si>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</si>
  <si>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</si>
  <si>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</si>
  <si>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</si>
  <si>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</si>
  <si>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</si>
  <si>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</si>
  <si>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</si>
  <si>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</si>
  <si>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</si>
  <si>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</si>
  <si>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</si>
  <si>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</si>
  <si>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</si>
  <si>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</si>
  <si>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</si>
  <si>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</si>
  <si>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</si>
  <si>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</si>
  <si>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</si>
  <si>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</si>
  <si>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</si>
  <si>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</si>
  <si>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</si>
  <si>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</si>
  <si>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</si>
  <si>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</si>
  <si>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</si>
  <si>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</si>
  <si>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</si>
  <si>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</si>
  <si>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</si>
  <si>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</si>
  <si>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</si>
  <si>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</si>
  <si>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</si>
  <si>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</si>
  <si>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</si>
  <si>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</si>
  <si>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</si>
  <si>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</si>
  <si>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</si>
  <si>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</si>
  <si>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</si>
  <si>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</si>
  <si>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</si>
  <si>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</si>
  <si>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</si>
  <si>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</si>
  <si>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</si>
  <si>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</si>
  <si>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</si>
  <si>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</si>
  <si>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</si>
  <si>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</si>
  <si>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</si>
  <si>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</si>
  <si>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</si>
  <si>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</si>
  <si>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</si>
  <si>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</si>
  <si>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</si>
  <si>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</si>
  <si>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</si>
  <si>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</si>
  <si>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</si>
  <si>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</si>
  <si>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</si>
  <si>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</si>
  <si>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</si>
  <si>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</si>
  <si>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</si>
  <si>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</si>
  <si>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</si>
  <si>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</si>
  <si>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</si>
  <si>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</si>
  <si>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</si>
  <si>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</si>
  <si>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</si>
  <si>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</si>
  <si>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</si>
  <si>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</si>
  <si>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</si>
  <si>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</si>
  <si>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</si>
  <si>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</si>
  <si>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</si>
  <si>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</si>
  <si>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</si>
  <si>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</si>
  <si>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</si>
  <si>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</si>
  <si>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</si>
  <si>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</si>
  <si>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</si>
  <si>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</si>
  <si>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</si>
  <si>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</si>
  <si>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</si>
  <si>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</si>
  <si>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</si>
  <si>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</si>
  <si>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</si>
  <si>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</si>
  <si>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</si>
  <si>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</si>
  <si>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</si>
  <si>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</si>
  <si>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</si>
  <si>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</si>
  <si>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</si>
  <si>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</si>
  <si>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</si>
  <si>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</si>
  <si>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</si>
  <si>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</si>
  <si>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</si>
  <si>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</si>
  <si>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</si>
  <si>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</si>
  <si>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</si>
  <si>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</si>
  <si>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</si>
  <si>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</si>
  <si>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</si>
  <si>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</si>
  <si>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</si>
  <si>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</si>
  <si>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</si>
  <si>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</si>
  <si>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</si>
  <si>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</si>
  <si>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</si>
  <si>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</si>
  <si>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</si>
  <si>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</si>
  <si>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</si>
  <si>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</si>
  <si>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</si>
  <si>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</si>
  <si>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</si>
  <si>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</si>
  <si>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</si>
  <si>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</si>
  <si>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</si>
  <si>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</si>
  <si>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</si>
  <si>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</si>
  <si>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</si>
  <si>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</si>
  <si>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</si>
  <si>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</si>
  <si>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</si>
  <si>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</si>
  <si>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</si>
  <si>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</si>
  <si>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</si>
  <si>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</si>
  <si>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</si>
  <si>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</si>
  <si>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</si>
  <si>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</si>
  <si>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</si>
  <si>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</si>
  <si>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</si>
  <si>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</si>
  <si>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</si>
  <si>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</si>
  <si>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</si>
  <si>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</si>
  <si>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</si>
  <si>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</si>
  <si>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</si>
  <si>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</si>
  <si>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</si>
  <si>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</si>
  <si>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</si>
  <si>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</si>
  <si>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</si>
  <si>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</si>
  <si>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</si>
  <si>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</si>
  <si>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</si>
  <si>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</si>
  <si>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</si>
  <si>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</si>
  <si>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</si>
  <si>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</si>
  <si>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</si>
  <si>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</si>
  <si>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</si>
  <si>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</si>
  <si>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</si>
  <si>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</si>
  <si>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</si>
  <si>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</si>
  <si>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</si>
  <si>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</si>
  <si>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</si>
  <si>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</si>
  <si>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</si>
  <si>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</si>
  <si>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</si>
  <si>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</si>
  <si>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</si>
  <si>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</si>
  <si>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</si>
  <si>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</si>
  <si>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</si>
  <si>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</si>
  <si>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</si>
  <si>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</si>
  <si>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</si>
  <si>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</si>
  <si>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</si>
  <si>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</si>
  <si>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</si>
  <si>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</si>
  <si>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</si>
  <si>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</si>
  <si>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</si>
  <si>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</si>
  <si>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</si>
  <si>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</si>
  <si>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</si>
  <si>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</si>
  <si>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</si>
  <si>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</si>
  <si>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</si>
  <si>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</si>
  <si>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</si>
  <si>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</si>
  <si>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</si>
  <si>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</si>
  <si>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</si>
  <si>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</si>
  <si>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</si>
  <si>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</si>
  <si>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</si>
  <si>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</si>
  <si>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</si>
  <si>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</si>
  <si>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</si>
  <si>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</si>
  <si>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</si>
  <si>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</si>
  <si>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</si>
  <si>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</si>
  <si>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</si>
  <si>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</si>
  <si>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</si>
  <si>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</si>
  <si>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</si>
  <si>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</si>
  <si>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</si>
  <si>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</si>
  <si>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</si>
  <si>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</si>
  <si>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</si>
  <si>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</si>
  <si>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</si>
  <si>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</si>
  <si>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</si>
  <si>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</si>
  <si>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</si>
  <si>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</si>
  <si>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</si>
  <si>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</si>
  <si>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</si>
  <si>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</si>
  <si>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</si>
  <si>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</si>
  <si>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</si>
  <si>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</si>
  <si>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</si>
  <si>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</si>
  <si>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</si>
  <si>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</si>
  <si>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</si>
  <si>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</si>
  <si>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</si>
  <si>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</si>
  <si>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</si>
  <si>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</si>
  <si>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</si>
  <si>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</si>
  <si>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</si>
  <si>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</si>
  <si>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</si>
  <si>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</si>
  <si>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</si>
  <si>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</si>
  <si>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</si>
  <si>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</si>
  <si>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</si>
  <si>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</si>
  <si>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</si>
  <si>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</si>
  <si>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</si>
  <si>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</si>
  <si>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</si>
  <si>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</si>
  <si>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</si>
  <si>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</si>
  <si>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</si>
  <si>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</si>
  <si>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</si>
  <si>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</si>
  <si>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</si>
  <si>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</si>
  <si>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</si>
  <si>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</si>
  <si>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</si>
  <si>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</si>
  <si>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</si>
  <si>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</si>
  <si>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</si>
  <si>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</si>
  <si>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</si>
  <si>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</si>
  <si>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</si>
  <si>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</si>
  <si>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</si>
  <si>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</si>
  <si>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</si>
  <si>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</si>
  <si>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</si>
  <si>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</si>
  <si>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</si>
  <si>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</si>
  <si>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</si>
  <si>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</si>
  <si>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</si>
  <si>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</si>
  <si>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</si>
  <si>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</si>
  <si>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</si>
  <si>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</si>
  <si>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</si>
  <si>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</si>
  <si>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</si>
  <si>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</si>
  <si>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</si>
  <si>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</si>
  <si>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</si>
  <si>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</si>
  <si>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</si>
  <si>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</si>
  <si>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</si>
  <si>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</si>
  <si>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</si>
  <si>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</si>
  <si>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</si>
  <si>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</si>
  <si>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</si>
  <si>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</si>
  <si>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</si>
  <si>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</si>
  <si>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</si>
  <si>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</si>
  <si>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</si>
  <si>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</si>
  <si>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</si>
  <si>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</si>
  <si>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</si>
  <si>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</si>
  <si>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</si>
  <si>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</si>
  <si>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</si>
  <si>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</si>
  <si>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</si>
  <si>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</si>
  <si>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</si>
  <si>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</si>
  <si>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</si>
  <si>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</si>
  <si>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</si>
  <si>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</si>
  <si>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</si>
  <si>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</si>
  <si>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</si>
  <si>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</si>
  <si>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</si>
  <si>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</si>
  <si>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</si>
  <si>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</si>
  <si>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</si>
  <si>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</si>
  <si>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</si>
  <si>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</si>
  <si>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</si>
  <si>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</si>
  <si>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</si>
  <si>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</si>
  <si>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</si>
  <si>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</si>
  <si>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</si>
  <si>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</si>
  <si>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</si>
  <si>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</si>
  <si>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</si>
  <si>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</si>
  <si>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</si>
  <si>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</si>
  <si>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</si>
  <si>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</si>
  <si>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</si>
  <si>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</si>
  <si>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</si>
  <si>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</si>
  <si>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</si>
  <si>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</si>
  <si>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</si>
  <si>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</si>
  <si>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</si>
  <si>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</si>
  <si>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</si>
  <si>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</si>
  <si>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</si>
  <si>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</si>
  <si>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</si>
  <si>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</si>
  <si>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</si>
  <si>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</si>
  <si>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</si>
  <si>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</si>
  <si>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</si>
  <si>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</si>
  <si>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</si>
  <si>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</si>
  <si>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</si>
  <si>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</si>
  <si>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</si>
  <si>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</si>
  <si>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</si>
  <si>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</si>
  <si>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</si>
  <si>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</si>
  <si>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</si>
  <si>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</si>
  <si>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</si>
  <si>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</si>
  <si>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</si>
  <si>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</si>
  <si>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</si>
  <si>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</si>
  <si>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</si>
  <si>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</si>
  <si>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</si>
  <si>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</si>
  <si>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</si>
  <si>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</si>
  <si>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</si>
  <si>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</si>
  <si>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</si>
  <si>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</si>
  <si>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</si>
  <si>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</si>
  <si>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</si>
  <si>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</si>
  <si>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</si>
  <si>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</si>
  <si>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</si>
  <si>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</si>
  <si>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</si>
  <si>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</si>
  <si>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</si>
  <si>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</si>
  <si>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</si>
  <si>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</si>
  <si>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</si>
  <si>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</si>
  <si>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</si>
  <si>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</si>
  <si>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</si>
  <si>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</si>
  <si>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</si>
  <si>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</si>
  <si>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</si>
  <si>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</si>
  <si>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</si>
  <si>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</si>
  <si>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</si>
  <si>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</si>
  <si>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</si>
  <si>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</si>
  <si>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</si>
  <si>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</si>
  <si>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</si>
  <si>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</si>
  <si>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</si>
  <si>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</si>
  <si>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</si>
  <si>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</si>
  <si>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</si>
  <si>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</si>
  <si>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</si>
  <si>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</si>
  <si>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</si>
  <si>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</si>
  <si>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</si>
  <si>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</si>
  <si>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</si>
  <si>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</si>
  <si>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</si>
  <si>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</si>
  <si>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</si>
  <si>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</si>
  <si>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</si>
  <si>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</si>
  <si>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</si>
  <si>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</si>
  <si>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</si>
  <si>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</si>
  <si>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</si>
  <si>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</si>
  <si>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</si>
  <si>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</si>
  <si>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</si>
  <si>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</si>
  <si>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</si>
  <si>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</si>
  <si>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</si>
  <si>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</si>
  <si>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</si>
  <si>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</si>
  <si>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</si>
  <si>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</si>
  <si>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</si>
  <si>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</si>
  <si>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</si>
  <si>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</si>
  <si>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</si>
  <si>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</si>
  <si>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</si>
  <si>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</si>
  <si>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</si>
  <si>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</si>
  <si>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</si>
  <si>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</si>
  <si>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</si>
  <si>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</si>
  <si>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</si>
  <si>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</si>
  <si>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</si>
  <si>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</si>
  <si>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</si>
  <si>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</si>
  <si>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</si>
  <si>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</si>
  <si>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</si>
  <si>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</si>
  <si>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</si>
  <si>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</si>
  <si>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</si>
  <si>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</si>
  <si>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</si>
  <si>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</si>
  <si>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</si>
  <si>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</si>
  <si>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</si>
  <si>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</si>
  <si>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</si>
  <si>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</si>
  <si>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</si>
  <si>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</si>
  <si>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</si>
  <si>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</si>
  <si>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</si>
  <si>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</si>
  <si>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</si>
  <si>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</si>
  <si>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</si>
  <si>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</si>
  <si>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</si>
  <si>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</si>
  <si>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</si>
  <si>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</si>
  <si>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</si>
  <si>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</si>
  <si>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</si>
  <si>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</si>
  <si>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</si>
  <si>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</si>
  <si>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</si>
  <si>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</si>
  <si>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</si>
  <si>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</si>
  <si>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</si>
  <si>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</si>
  <si>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</si>
  <si>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</si>
  <si>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</si>
  <si>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</si>
  <si>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</si>
  <si>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</si>
  <si>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</si>
  <si>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</si>
  <si>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</si>
  <si>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</si>
  <si>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</si>
  <si>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</si>
  <si>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</si>
  <si>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</si>
  <si>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</si>
  <si>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</si>
  <si>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</si>
  <si>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</si>
  <si>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</si>
  <si>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</si>
  <si>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</si>
  <si>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</si>
  <si>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</si>
  <si>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</si>
  <si>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</si>
  <si>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</si>
  <si>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</si>
  <si>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</si>
  <si>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</si>
  <si>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</si>
  <si>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</si>
  <si>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</si>
  <si>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</si>
  <si>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</si>
  <si>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</si>
  <si>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</si>
  <si>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</si>
  <si>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</si>
  <si>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</si>
  <si>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</si>
  <si>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</si>
  <si>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</si>
  <si>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</si>
  <si>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</si>
  <si>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</si>
  <si>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</si>
  <si>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</si>
  <si>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</si>
  <si>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</si>
  <si>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</si>
  <si>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</si>
  <si>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</si>
  <si>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</si>
  <si>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</si>
  <si>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</si>
  <si>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</si>
  <si>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</si>
  <si>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</si>
  <si>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</si>
  <si>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</si>
  <si>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</si>
  <si>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</si>
  <si>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</si>
  <si>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</si>
  <si>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</si>
  <si>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</si>
  <si>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</si>
  <si>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</si>
  <si>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</si>
  <si>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</si>
  <si>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</si>
  <si>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</si>
  <si>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</si>
  <si>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</si>
  <si>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</si>
  <si>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</si>
  <si>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</si>
  <si>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</si>
  <si>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</si>
  <si>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</si>
  <si>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</si>
  <si>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</si>
  <si>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</si>
  <si>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</si>
  <si>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</si>
  <si>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</si>
  <si>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</si>
  <si>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</si>
  <si>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</si>
  <si>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</si>
  <si>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</si>
  <si>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</si>
  <si>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</si>
  <si>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</si>
  <si>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</si>
  <si>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</si>
  <si>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</si>
  <si>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</si>
  <si>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</si>
  <si>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</si>
  <si>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</si>
  <si>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</si>
  <si>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</si>
  <si>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</si>
  <si>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</si>
  <si>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</si>
  <si>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</si>
  <si>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</si>
  <si>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</si>
  <si>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</si>
  <si>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</si>
  <si>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</si>
  <si>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</si>
  <si>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</si>
  <si>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</si>
  <si>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</si>
  <si>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</si>
  <si>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</si>
  <si>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</si>
  <si>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</si>
  <si>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</si>
  <si>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</si>
  <si>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</si>
  <si>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</si>
  <si>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</si>
  <si>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</si>
  <si>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</si>
  <si>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</si>
  <si>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</si>
  <si>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</si>
  <si>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</si>
  <si>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</si>
  <si>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</si>
  <si>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</si>
  <si>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</si>
  <si>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</si>
  <si>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</si>
  <si>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</si>
  <si>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</si>
  <si>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</si>
  <si>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</si>
  <si>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</si>
  <si>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</si>
  <si>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</si>
  <si>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</si>
  <si>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</si>
  <si>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</si>
  <si>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</si>
  <si>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</si>
  <si>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</si>
  <si>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</si>
  <si>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</si>
  <si>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</si>
  <si>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</si>
  <si>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</si>
  <si>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</si>
  <si>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</si>
  <si>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</si>
  <si>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</si>
  <si>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</si>
  <si>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</si>
  <si>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</si>
  <si>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</si>
  <si>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</si>
  <si>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</si>
  <si>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</si>
  <si>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</si>
  <si>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</si>
  <si>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</si>
  <si>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</si>
  <si>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</si>
  <si>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</si>
  <si>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</si>
  <si>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</si>
  <si>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</si>
  <si>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</si>
  <si>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</si>
  <si>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</si>
  <si>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</si>
  <si>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</si>
  <si>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</si>
  <si>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</si>
  <si>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</si>
  <si>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</si>
  <si>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</si>
  <si>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</si>
  <si>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</si>
  <si>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</si>
  <si>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</si>
  <si>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</si>
  <si>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</si>
  <si>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</si>
  <si>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</si>
  <si>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</si>
  <si>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</si>
  <si>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</si>
  <si>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</si>
  <si>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</si>
  <si>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</si>
  <si>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</si>
  <si>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</si>
  <si>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</si>
  <si>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</si>
  <si>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</si>
  <si>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</si>
  <si>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</si>
  <si>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</si>
  <si>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</si>
  <si>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</si>
  <si>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</si>
  <si>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</si>
  <si>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</si>
  <si>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</si>
  <si>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</si>
  <si>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</si>
  <si>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</si>
  <si>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</si>
  <si>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</si>
  <si>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</si>
  <si>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</si>
  <si>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</si>
  <si>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</si>
  <si>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</si>
  <si>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</si>
  <si>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</si>
  <si>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</si>
  <si>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</si>
  <si>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</si>
  <si>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</si>
  <si>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</si>
  <si>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</si>
  <si>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</si>
  <si>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</si>
  <si>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</si>
  <si>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</si>
  <si>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</si>
  <si>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</si>
  <si>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</si>
  <si>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</si>
  <si>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</si>
  <si>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</si>
  <si>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</si>
  <si>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</si>
  <si>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</si>
  <si>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</si>
  <si>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</si>
  <si>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</si>
  <si>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</si>
  <si>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</si>
  <si>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</si>
  <si>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</si>
  <si>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</si>
  <si>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</si>
  <si>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</si>
  <si>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</si>
  <si>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</si>
  <si>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</si>
  <si>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</si>
  <si>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</si>
  <si>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</si>
  <si>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</si>
  <si>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</si>
  <si>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</si>
  <si>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</si>
  <si>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</si>
  <si>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</si>
  <si>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</si>
  <si>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</si>
  <si>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</si>
  <si>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</si>
  <si>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</si>
  <si>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</si>
  <si>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</si>
  <si>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</si>
  <si>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</si>
  <si>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</si>
  <si>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</si>
  <si>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</si>
  <si>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</si>
  <si>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</si>
  <si>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</si>
  <si>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</si>
  <si>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</si>
  <si>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</si>
  <si>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</si>
  <si>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</si>
  <si>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</si>
  <si>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</si>
  <si>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</si>
  <si>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</si>
  <si>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</si>
  <si>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</si>
  <si>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</si>
  <si>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</si>
  <si>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</si>
  <si>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</si>
  <si>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</si>
  <si>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</si>
  <si>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</si>
  <si>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</si>
  <si>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</si>
  <si>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</si>
  <si>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</si>
  <si>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</si>
  <si>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</si>
  <si>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</si>
  <si>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</si>
  <si>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</si>
  <si>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</si>
  <si>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</si>
  <si>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</si>
  <si>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</si>
  <si>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</si>
  <si>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</si>
  <si>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</si>
  <si>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</si>
  <si>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</si>
  <si>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</si>
  <si>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</si>
  <si>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</si>
  <si>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</si>
  <si>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</si>
  <si>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</si>
  <si>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</si>
  <si>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</si>
  <si>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</si>
  <si>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</si>
  <si>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</si>
  <si>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</si>
  <si>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</si>
  <si>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</si>
  <si>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</si>
  <si>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</si>
  <si>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</si>
  <si>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</si>
  <si>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</si>
  <si>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</si>
  <si>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</si>
  <si>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</si>
  <si>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</si>
  <si>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</si>
  <si>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</si>
  <si>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</si>
  <si>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</si>
  <si>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</si>
  <si>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</si>
  <si>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</si>
  <si>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</si>
  <si>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</si>
  <si>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</si>
  <si>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</si>
  <si>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</si>
  <si>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</si>
  <si>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</si>
  <si>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</si>
  <si>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</si>
  <si>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</si>
  <si>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</si>
  <si>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</si>
  <si>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</si>
  <si>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</si>
  <si>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</si>
  <si>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</si>
  <si>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</si>
  <si>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</si>
  <si>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</si>
  <si>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</si>
  <si>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</si>
  <si>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</si>
  <si>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</si>
  <si>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</si>
  <si>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</si>
  <si>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</si>
  <si>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</si>
  <si>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</si>
  <si>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</si>
  <si>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</si>
  <si>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</si>
  <si>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</si>
  <si>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</si>
  <si>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</si>
  <si>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</si>
  <si>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</si>
  <si>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</si>
  <si>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</si>
  <si>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</si>
  <si>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</si>
  <si>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</si>
  <si>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</si>
  <si>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</si>
  <si>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</si>
  <si>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</si>
  <si>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</si>
  <si>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</si>
  <si>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</si>
  <si>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</si>
  <si>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</si>
  <si>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</si>
  <si>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</si>
  <si>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</si>
  <si>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</si>
  <si>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</si>
  <si>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</si>
  <si>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</si>
  <si>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</si>
  <si>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</si>
  <si>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</si>
  <si>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</si>
  <si>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</si>
  <si>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</si>
  <si>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</si>
  <si>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</si>
  <si>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</si>
  <si>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</si>
  <si>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</si>
  <si>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</si>
  <si>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</si>
  <si>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</si>
  <si>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</si>
  <si>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</si>
  <si>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</si>
  <si>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</si>
  <si>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</si>
  <si>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</si>
  <si>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</si>
  <si>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</si>
  <si>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</si>
  <si>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</si>
  <si>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</si>
  <si>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</si>
  <si>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</si>
  <si>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</si>
  <si>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</si>
  <si>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</si>
  <si>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</si>
  <si>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</si>
  <si>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</si>
  <si>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</si>
  <si>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</si>
  <si>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</si>
  <si>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</si>
  <si>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</si>
  <si>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</si>
  <si>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</si>
  <si>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</si>
  <si>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</si>
  <si>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</si>
  <si>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</si>
  <si>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</si>
  <si>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</si>
  <si>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</si>
  <si>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</si>
  <si>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</si>
  <si>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</si>
  <si>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</si>
  <si>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</si>
  <si>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</si>
  <si>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</si>
  <si>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</si>
  <si>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</si>
  <si>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</si>
  <si>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</si>
  <si>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</si>
  <si>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</si>
  <si>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</si>
  <si>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</si>
  <si>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</si>
  <si>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</si>
  <si>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</si>
  <si>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</si>
  <si>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</si>
  <si>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</si>
  <si>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</si>
  <si>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</si>
  <si>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</si>
  <si>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</si>
  <si>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</si>
  <si>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</si>
  <si>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</si>
  <si>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</si>
  <si>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</si>
  <si>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</si>
  <si>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</si>
  <si>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</si>
  <si>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</si>
  <si>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</si>
  <si>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</si>
  <si>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</si>
  <si>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</si>
  <si>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</si>
  <si>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</si>
  <si>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</si>
  <si>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</si>
  <si>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</si>
  <si>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</si>
  <si>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</si>
  <si>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</si>
  <si>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</si>
  <si>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</si>
  <si>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</si>
  <si>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</si>
  <si>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</si>
  <si>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</si>
  <si>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</si>
  <si>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</si>
  <si>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</si>
  <si>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</si>
  <si>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</si>
  <si>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</si>
  <si>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</si>
  <si>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</si>
  <si>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</si>
  <si>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</si>
  <si>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</si>
  <si>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</si>
  <si>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</si>
  <si>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</si>
  <si>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</si>
  <si>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</si>
  <si>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</si>
  <si>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</si>
  <si>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</si>
  <si>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</si>
  <si>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</si>
  <si>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</si>
  <si>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</si>
  <si>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</si>
  <si>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</si>
  <si>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</si>
  <si>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</si>
  <si>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</si>
  <si>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</si>
  <si>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</si>
  <si>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</si>
  <si>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</si>
  <si>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</si>
  <si>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</si>
  <si>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</si>
  <si>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</si>
  <si>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</si>
  <si>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</si>
  <si>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</si>
  <si>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</si>
  <si>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</si>
  <si>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</si>
  <si>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</si>
  <si>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</si>
  <si>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</si>
  <si>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</si>
  <si>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</si>
  <si>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</si>
  <si>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</si>
  <si>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</si>
  <si>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</si>
  <si>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</si>
  <si>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</si>
  <si>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</si>
  <si>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</si>
  <si>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</si>
  <si>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</si>
  <si>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</si>
  <si>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</si>
  <si>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</si>
  <si>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</si>
  <si>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</si>
  <si>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</si>
  <si>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</si>
  <si>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</si>
  <si>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</si>
  <si>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</si>
  <si>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</si>
  <si>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</si>
  <si>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</si>
  <si>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</si>
  <si>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</si>
  <si>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</si>
  <si>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</si>
  <si>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</si>
  <si>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</si>
  <si>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</si>
  <si>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</si>
  <si>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</si>
  <si>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</si>
  <si>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</si>
  <si>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</si>
  <si>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</si>
  <si>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</si>
  <si>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</si>
  <si>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</si>
  <si>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</si>
  <si>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</si>
  <si>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</si>
  <si>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</si>
  <si>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</si>
  <si>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</si>
  <si>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</si>
  <si>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</si>
  <si>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</si>
  <si>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</si>
  <si>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</si>
  <si>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</si>
  <si>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</si>
  <si>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</si>
  <si>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</si>
  <si>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</si>
  <si>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</si>
  <si>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</si>
  <si>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</si>
  <si>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</si>
  <si>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</si>
  <si>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</si>
  <si>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</si>
  <si>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</si>
  <si>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</si>
  <si>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</si>
  <si>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</si>
  <si>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</si>
  <si>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</si>
  <si>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</si>
  <si>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</si>
  <si>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</si>
  <si>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</si>
  <si>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</si>
  <si>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</si>
  <si>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</si>
  <si>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</si>
  <si>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</si>
  <si>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</si>
  <si>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</si>
  <si>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</si>
  <si>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</si>
  <si>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</si>
  <si>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</si>
  <si>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</si>
  <si>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</si>
  <si>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</si>
  <si>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</si>
  <si>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</si>
  <si>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</si>
  <si>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</si>
  <si>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</si>
  <si>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</si>
  <si>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</si>
  <si>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</si>
  <si>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</si>
  <si>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</si>
  <si>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</si>
  <si>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</si>
  <si>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</si>
  <si>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</si>
  <si>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</si>
  <si>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</si>
  <si>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</si>
  <si>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</si>
  <si>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</si>
  <si>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</si>
  <si>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</si>
  <si>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</si>
  <si>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</si>
  <si>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</si>
  <si>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</si>
  <si>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</si>
  <si>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</si>
  <si>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</si>
  <si>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</si>
  <si>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</si>
  <si>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</si>
  <si>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</si>
  <si>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</si>
  <si>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</si>
  <si>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</si>
  <si>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</si>
  <si>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</si>
  <si>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</si>
  <si>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</si>
  <si>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</si>
  <si>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</si>
  <si>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</si>
  <si>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</si>
  <si>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</si>
  <si>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</si>
  <si>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</si>
  <si>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</si>
  <si>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</si>
  <si>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</si>
  <si>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</si>
  <si>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</si>
  <si>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</si>
  <si>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</si>
  <si>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</si>
  <si>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</si>
  <si>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</si>
  <si>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</si>
  <si>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</si>
  <si>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</si>
  <si>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</si>
  <si>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</si>
  <si>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</si>
  <si>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</si>
  <si>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</si>
  <si>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</si>
  <si>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</si>
  <si>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</si>
  <si>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</si>
  <si>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</si>
  <si>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</si>
  <si>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</si>
  <si>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</si>
  <si>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</si>
  <si>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</si>
  <si>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</si>
  <si>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</si>
  <si>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</si>
  <si>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</si>
  <si>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</si>
  <si>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</si>
  <si>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</si>
  <si>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</si>
  <si>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</si>
  <si>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</si>
  <si>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</si>
  <si>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</si>
  <si>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</si>
  <si>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</si>
  <si>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</si>
  <si>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</si>
  <si>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</si>
  <si>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</si>
  <si>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</si>
  <si>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</si>
  <si>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</si>
  <si>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</si>
  <si>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</si>
  <si>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</si>
  <si>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</si>
  <si>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</si>
  <si>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</si>
  <si>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</si>
  <si>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</si>
  <si>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</si>
  <si>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</si>
  <si>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</si>
  <si>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</si>
  <si>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</si>
  <si>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</si>
  <si>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</si>
  <si>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</si>
  <si>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</si>
  <si>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</si>
  <si>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</si>
  <si>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</si>
  <si>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</si>
  <si>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</si>
  <si>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</si>
  <si>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</si>
  <si>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</si>
  <si>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</si>
  <si>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</si>
  <si>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</si>
  <si>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</si>
  <si>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</si>
  <si>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</si>
  <si>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</si>
  <si>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</si>
  <si>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</si>
  <si>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</si>
  <si>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</si>
  <si>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</si>
  <si>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</si>
  <si>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</si>
  <si>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</si>
  <si>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</si>
  <si>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</si>
  <si>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</si>
  <si>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</si>
  <si>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</si>
  <si>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</si>
  <si>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</si>
  <si>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</si>
  <si>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</si>
  <si>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</si>
  <si>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</si>
  <si>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</si>
  <si>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</si>
  <si>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</si>
  <si>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</si>
  <si>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</si>
  <si>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</si>
  <si>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</si>
  <si>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</si>
  <si>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</si>
  <si>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</si>
  <si>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</si>
  <si>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</si>
  <si>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</si>
  <si>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</si>
  <si>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</si>
  <si>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</si>
  <si>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</si>
  <si>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</si>
  <si>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</si>
  <si>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</si>
  <si>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</si>
  <si>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</si>
  <si>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</si>
  <si>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</si>
  <si>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</si>
  <si>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</si>
  <si>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</si>
  <si>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</si>
  <si>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</si>
  <si>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</si>
  <si>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</si>
  <si>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</si>
  <si>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</si>
  <si>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</si>
  <si>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</si>
  <si>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</si>
  <si>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</si>
  <si>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</si>
  <si>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</si>
  <si>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</si>
  <si>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</si>
  <si>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</si>
  <si>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</si>
  <si>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</si>
  <si>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</si>
  <si>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</si>
  <si>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</si>
  <si>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</si>
  <si>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</si>
  <si>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</si>
  <si>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</si>
  <si>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</si>
  <si>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</si>
  <si>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</si>
  <si>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</si>
  <si>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</si>
  <si>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</si>
  <si>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</si>
  <si>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</si>
  <si>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</si>
  <si>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</si>
  <si>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</si>
  <si>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</si>
  <si>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</si>
  <si>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</si>
  <si>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</si>
  <si>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</si>
  <si>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</si>
  <si>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</si>
  <si>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</si>
  <si>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</si>
  <si>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</si>
  <si>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</si>
  <si>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</si>
  <si>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</si>
  <si>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</si>
  <si>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</si>
  <si>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</si>
  <si>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</si>
  <si>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</si>
  <si>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</si>
  <si>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</si>
  <si>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</si>
  <si>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</si>
  <si>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</si>
  <si>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</si>
  <si>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</si>
  <si>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</si>
  <si>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</si>
  <si>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</si>
  <si>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</si>
  <si>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</si>
  <si>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</si>
  <si>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</si>
  <si>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</si>
  <si>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</si>
  <si>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</si>
  <si>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</si>
  <si>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</si>
  <si>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</si>
  <si>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</si>
  <si>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</si>
  <si>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</si>
  <si>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</si>
  <si>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</si>
  <si>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</si>
  <si>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</si>
  <si>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</si>
  <si>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</si>
  <si>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</si>
  <si>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</si>
  <si>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</si>
  <si>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</si>
  <si>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</si>
  <si>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</si>
  <si>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</si>
  <si>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</si>
  <si>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</si>
  <si>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</si>
  <si>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</si>
  <si>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</si>
  <si>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</si>
  <si>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</si>
  <si>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</si>
  <si>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</si>
  <si>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</si>
  <si>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</si>
  <si>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</si>
  <si>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</si>
  <si>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</si>
  <si>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</si>
  <si>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</si>
  <si>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</si>
  <si>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</si>
  <si>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</si>
  <si>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</si>
  <si>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</si>
  <si>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</si>
  <si>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</si>
  <si>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</si>
  <si>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</si>
  <si>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</si>
  <si>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</si>
  <si>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</si>
  <si>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</si>
  <si>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</si>
  <si>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</si>
  <si>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</si>
  <si>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</si>
  <si>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</si>
  <si>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</si>
  <si>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</si>
  <si>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</si>
  <si>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</si>
  <si>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</si>
  <si>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</si>
  <si>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</si>
  <si>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</si>
  <si>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</si>
  <si>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</si>
  <si>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</si>
  <si>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</si>
  <si>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</si>
  <si>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</si>
  <si>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</si>
  <si>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</si>
  <si>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</si>
  <si>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</si>
  <si>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</si>
  <si>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</si>
  <si>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</si>
  <si>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</si>
  <si>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</si>
  <si>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</si>
  <si>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</si>
  <si>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</si>
  <si>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</si>
  <si>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</si>
  <si>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</si>
  <si>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</si>
  <si>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</si>
  <si>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</si>
  <si>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</si>
  <si>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</si>
  <si>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</si>
  <si>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</si>
  <si>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</si>
  <si>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</si>
  <si>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</si>
  <si>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</si>
  <si>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</si>
  <si>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</si>
  <si>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</si>
  <si>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</si>
  <si>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</si>
  <si>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</si>
  <si>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</si>
  <si>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</si>
  <si>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</si>
  <si>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</si>
  <si>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</si>
  <si>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</si>
  <si>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</si>
  <si>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</si>
  <si>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</si>
  <si>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</si>
  <si>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</si>
  <si>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</si>
  <si>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</si>
  <si>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</si>
  <si>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</si>
  <si>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</si>
  <si>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</si>
  <si>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</si>
  <si>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</si>
  <si>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</si>
  <si>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</si>
  <si>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</si>
  <si>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</si>
  <si>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</si>
  <si>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</si>
  <si>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</si>
  <si>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</si>
  <si>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</si>
  <si>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</si>
  <si>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</si>
  <si>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</si>
  <si>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</si>
  <si>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</si>
  <si>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</si>
  <si>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</si>
  <si>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</si>
  <si>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</si>
  <si>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</si>
  <si>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</si>
  <si>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</si>
  <si>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</si>
  <si>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</si>
  <si>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</si>
  <si>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</si>
  <si>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</si>
  <si>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</si>
  <si>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</si>
  <si>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</si>
  <si>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</si>
  <si>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</si>
  <si>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</si>
  <si>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</si>
  <si>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</si>
  <si>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</si>
  <si>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</si>
  <si>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</si>
  <si>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</si>
  <si>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</si>
  <si>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</si>
  <si>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</si>
  <si>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</si>
  <si>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</si>
  <si>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</si>
  <si>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</si>
  <si>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</si>
  <si>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</si>
  <si>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</si>
  <si>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</si>
  <si>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</si>
  <si>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</si>
  <si>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</si>
  <si>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</si>
  <si>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</si>
  <si>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</si>
  <si>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</si>
  <si>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</si>
  <si>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</si>
  <si>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</si>
  <si>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</si>
  <si>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</si>
  <si>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</si>
  <si>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</si>
  <si>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</si>
  <si>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</si>
  <si>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</si>
  <si>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</si>
  <si>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</si>
  <si>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</si>
  <si>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</si>
  <si>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</si>
  <si>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</si>
  <si>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</si>
  <si>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</si>
  <si>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</si>
  <si>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</si>
  <si>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</si>
  <si>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</si>
  <si>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</si>
  <si>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</si>
  <si>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</si>
  <si>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</si>
  <si>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</si>
  <si>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</si>
  <si>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</si>
  <si>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</si>
  <si>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</si>
  <si>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</si>
  <si>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</si>
  <si>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</si>
  <si>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</si>
  <si>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</si>
  <si>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</si>
  <si>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</si>
  <si>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</si>
  <si>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</si>
  <si>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</si>
  <si>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</si>
  <si>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</si>
  <si>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</si>
  <si>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</si>
  <si>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</si>
  <si>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</si>
  <si>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</si>
  <si>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</si>
  <si>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</si>
  <si>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</si>
  <si>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</si>
  <si>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</si>
  <si>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</si>
  <si>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</si>
  <si>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</si>
  <si>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</si>
  <si>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</si>
  <si>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</si>
  <si>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</si>
  <si>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</si>
  <si>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</si>
  <si>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</si>
  <si>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</si>
  <si>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</si>
  <si>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</si>
  <si>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</si>
  <si>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</si>
  <si>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</si>
  <si>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</si>
  <si>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</si>
  <si>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</si>
  <si>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</si>
  <si>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</si>
  <si>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</si>
  <si>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</si>
  <si>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</si>
  <si>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</si>
  <si>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</si>
  <si>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</si>
  <si>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</si>
  <si>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</si>
  <si>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</si>
  <si>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</si>
  <si>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</si>
  <si>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</si>
  <si>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</si>
  <si>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</si>
  <si>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</si>
  <si>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</si>
  <si>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</si>
  <si>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</si>
  <si>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</si>
  <si>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</si>
  <si>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</si>
  <si>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</si>
  <si>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</si>
  <si>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</si>
  <si>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</si>
  <si>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</si>
  <si>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</si>
  <si>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</si>
  <si>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</si>
  <si>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</si>
  <si>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</si>
  <si>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</si>
  <si>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</si>
  <si>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</si>
  <si>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</si>
  <si>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</si>
  <si>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</si>
  <si>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</si>
  <si>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</si>
  <si>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</si>
  <si>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</si>
  <si>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</si>
  <si>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</si>
  <si>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</si>
  <si>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</si>
  <si>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</si>
  <si>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</si>
  <si>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</si>
  <si>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</si>
  <si>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</si>
  <si>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</si>
  <si>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</si>
  <si>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</si>
  <si>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</si>
  <si>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</si>
  <si>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</si>
  <si>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</si>
  <si>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</si>
  <si>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</si>
  <si>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</si>
  <si>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</si>
  <si>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</si>
  <si>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</si>
  <si>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</si>
  <si>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</si>
  <si>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</si>
  <si>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</si>
  <si>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</si>
  <si>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</si>
  <si>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</si>
  <si>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</si>
  <si>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</si>
  <si>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</si>
  <si>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</si>
  <si>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</si>
  <si>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</si>
  <si>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</si>
  <si>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</si>
  <si>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</si>
  <si>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</si>
  <si>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</si>
  <si>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</si>
  <si>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</si>
  <si>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</si>
  <si>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</si>
  <si>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</si>
  <si>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</si>
  <si>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</si>
  <si>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</si>
  <si>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</si>
  <si>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</si>
  <si>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</si>
  <si>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</si>
  <si>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</si>
  <si>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</si>
  <si>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</si>
  <si>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</si>
  <si>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</si>
  <si>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</si>
  <si>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</si>
  <si>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</si>
  <si>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</si>
  <si>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</si>
  <si>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</si>
  <si>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</si>
  <si>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</si>
  <si>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</si>
  <si>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</si>
  <si>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</si>
  <si>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</si>
  <si>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</si>
  <si>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</si>
  <si>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</si>
  <si>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</si>
  <si>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</si>
  <si>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</si>
  <si>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</si>
  <si>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</si>
  <si>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</si>
  <si>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</si>
  <si>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</si>
  <si>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</si>
  <si>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</si>
  <si>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</si>
  <si>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</si>
  <si>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</si>
  <si>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</si>
  <si>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</si>
  <si>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</si>
  <si>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</si>
  <si>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</si>
  <si>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</si>
  <si>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</si>
  <si>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</si>
  <si>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</si>
  <si>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</si>
  <si>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</si>
  <si>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</si>
  <si>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</si>
  <si>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</si>
  <si>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</si>
  <si>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</si>
  <si>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</si>
  <si>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</si>
  <si>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</si>
  <si>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</si>
  <si>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</si>
  <si>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</si>
  <si>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</si>
  <si>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</si>
  <si>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</si>
  <si>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</si>
  <si>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</si>
  <si>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</si>
  <si>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</si>
  <si>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</si>
  <si>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</si>
  <si>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</si>
  <si>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</si>
  <si>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</si>
  <si>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</si>
  <si>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</si>
  <si>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</si>
  <si>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</si>
  <si>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</si>
  <si>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</si>
  <si>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</si>
  <si>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</si>
  <si>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</si>
  <si>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</si>
  <si>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</si>
  <si>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</si>
  <si>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</si>
  <si>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</si>
  <si>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</si>
  <si>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</si>
  <si>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</si>
  <si>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</si>
  <si>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</si>
  <si>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</si>
  <si>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</si>
  <si>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</si>
  <si>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</si>
  <si>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</si>
  <si>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</si>
  <si>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</si>
  <si>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</si>
  <si>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</si>
  <si>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</si>
  <si>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</si>
  <si>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</si>
  <si>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</si>
  <si>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</si>
  <si>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</si>
  <si>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</si>
  <si>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</si>
  <si>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</si>
  <si>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</si>
  <si>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</si>
  <si>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</si>
  <si>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</si>
  <si>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</si>
  <si>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</si>
  <si>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</si>
  <si>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</si>
  <si>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</si>
  <si>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</si>
  <si>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</si>
  <si>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</si>
  <si>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</si>
  <si>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</si>
  <si>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</si>
  <si>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</si>
  <si>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</si>
  <si>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</si>
  <si>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</si>
  <si>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</si>
  <si>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</si>
  <si>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</si>
  <si>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</si>
  <si>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</si>
  <si>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</si>
  <si>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</si>
  <si>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</si>
  <si>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</si>
  <si>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</si>
  <si>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</si>
  <si>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</si>
  <si>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</si>
  <si>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</si>
  <si>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</si>
  <si>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</si>
  <si>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</si>
  <si>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</si>
  <si>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</si>
  <si>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</si>
  <si>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</si>
  <si>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</si>
  <si>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</si>
  <si>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</si>
  <si>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</si>
  <si>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</si>
  <si>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</si>
  <si>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</si>
  <si>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</si>
  <si>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</si>
  <si>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</si>
  <si>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</si>
  <si>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</si>
  <si>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</si>
  <si>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</si>
  <si>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</si>
  <si>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</si>
  <si>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</si>
  <si>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</si>
  <si>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</si>
  <si>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</si>
  <si>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</si>
  <si>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</si>
  <si>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</si>
  <si>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</si>
  <si>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</si>
  <si>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</si>
  <si>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</si>
  <si>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</si>
  <si>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</si>
  <si>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</si>
  <si>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</si>
  <si>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</si>
  <si>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</si>
  <si>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</si>
  <si>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</si>
  <si>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</si>
  <si>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</si>
  <si>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</si>
  <si>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</si>
  <si>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</si>
  <si>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</si>
  <si>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</si>
  <si>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</si>
  <si>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</si>
  <si>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</si>
  <si>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</si>
  <si>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</si>
  <si>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</si>
  <si>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</si>
  <si>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</si>
  <si>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</si>
  <si>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</si>
  <si>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</si>
  <si>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</si>
  <si>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</si>
  <si>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</si>
  <si>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</si>
  <si>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</si>
  <si>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</si>
  <si>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</si>
  <si>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</si>
  <si>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</si>
  <si>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</si>
  <si>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</si>
  <si>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</si>
  <si>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</si>
  <si>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</si>
  <si>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</si>
  <si>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</si>
  <si>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</si>
  <si>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</si>
  <si>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</si>
  <si>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</si>
  <si>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</si>
  <si>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</si>
  <si>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</si>
  <si>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</si>
  <si>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</si>
  <si>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</si>
  <si>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</si>
  <si>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</si>
  <si>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</si>
  <si>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</si>
  <si>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</si>
  <si>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</si>
  <si>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</si>
  <si>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</si>
  <si>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</si>
  <si>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</si>
  <si>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</si>
  <si>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</si>
  <si>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</si>
  <si>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</si>
  <si>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</si>
  <si>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</si>
  <si>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</si>
  <si>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</si>
  <si>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</si>
  <si>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</si>
  <si>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</si>
  <si>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</si>
  <si>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</si>
  <si>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</si>
  <si>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</si>
  <si>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</si>
  <si>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</si>
  <si>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</si>
  <si>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</si>
  <si>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</si>
  <si>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</si>
  <si>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</si>
  <si>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</si>
  <si>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</si>
  <si>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</si>
  <si>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</si>
  <si>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</si>
  <si>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</si>
  <si>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</si>
  <si>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</si>
  <si>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</si>
  <si>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</si>
  <si>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</si>
  <si>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</si>
  <si>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</si>
  <si>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</si>
  <si>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</si>
  <si>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</si>
  <si>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</si>
  <si>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</si>
  <si>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</si>
  <si>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</si>
  <si>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</si>
  <si>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</si>
  <si>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</si>
  <si>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</si>
  <si>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</si>
  <si>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</si>
  <si>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</si>
  <si>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</si>
  <si>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</si>
  <si>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</si>
  <si>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</si>
  <si>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</si>
  <si>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</si>
  <si>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</si>
  <si>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</si>
  <si>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</si>
  <si>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</si>
  <si>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</si>
  <si>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</si>
  <si>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</si>
  <si>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</si>
  <si>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</si>
  <si>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</si>
  <si>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</si>
  <si>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</si>
  <si>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</si>
  <si>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</si>
  <si>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</si>
  <si>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</si>
  <si>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</si>
  <si>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</si>
  <si>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</si>
  <si>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</si>
  <si>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</si>
  <si>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</si>
  <si>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</si>
  <si>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</si>
  <si>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</si>
  <si>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</si>
  <si>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</si>
  <si>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</si>
  <si>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</si>
  <si>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</si>
  <si>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</si>
  <si>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</si>
  <si>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</si>
  <si>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</si>
  <si>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</si>
  <si>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</si>
  <si>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</si>
  <si>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</si>
  <si>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</si>
  <si>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</si>
  <si>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</si>
  <si>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</si>
  <si>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</si>
  <si>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</si>
  <si>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</si>
  <si>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</si>
  <si>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</si>
  <si>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</si>
  <si>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</si>
  <si>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</si>
  <si>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</si>
  <si>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</si>
  <si>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</si>
  <si>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</si>
  <si>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</si>
  <si>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</si>
  <si>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</si>
  <si>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</si>
  <si>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</si>
  <si>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</si>
  <si>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</si>
  <si>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</si>
  <si>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</si>
  <si>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</si>
  <si>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</si>
  <si>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</si>
  <si>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</si>
  <si>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</si>
  <si>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</si>
  <si>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</si>
  <si>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</si>
  <si>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</si>
  <si>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</si>
  <si>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</si>
  <si>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</si>
  <si>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</si>
  <si>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</si>
  <si>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</si>
  <si>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</si>
  <si>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</si>
  <si>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</si>
  <si>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</si>
  <si>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</si>
  <si>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</si>
  <si>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</si>
  <si>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</si>
  <si>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</si>
  <si>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</si>
  <si>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</si>
  <si>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</si>
  <si>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</si>
  <si>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</si>
  <si>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</si>
  <si>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</si>
  <si>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</si>
  <si>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</si>
  <si>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</si>
  <si>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</si>
  <si>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</si>
  <si>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</si>
  <si>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</si>
  <si>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</si>
  <si>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</si>
  <si>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</si>
  <si>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</si>
  <si>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</si>
  <si>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</si>
  <si>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</si>
  <si>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</si>
  <si>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</si>
  <si>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</si>
  <si>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</si>
  <si>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</si>
  <si>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</si>
  <si>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</si>
  <si>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</si>
  <si>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</si>
  <si>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</si>
  <si>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</si>
  <si>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</si>
  <si>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</si>
  <si>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</si>
  <si>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</si>
  <si>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</si>
  <si>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</si>
  <si>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</si>
  <si>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</si>
  <si>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</si>
  <si>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</si>
  <si>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</si>
  <si>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</si>
  <si>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</si>
  <si>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</si>
  <si>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</si>
  <si>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</si>
  <si>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</si>
  <si>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</si>
  <si>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</si>
  <si>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</si>
  <si>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</si>
  <si>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</si>
  <si>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</si>
  <si>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</si>
  <si>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</si>
  <si>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</si>
  <si>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</si>
  <si>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</si>
  <si>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</si>
  <si>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</si>
  <si>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</si>
  <si>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</si>
  <si>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</si>
  <si>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</si>
  <si>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</si>
  <si>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</si>
  <si>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</si>
  <si>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</si>
  <si>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</si>
  <si>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</si>
  <si>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</si>
  <si>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</si>
  <si>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</si>
  <si>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</si>
  <si>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</si>
  <si>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</si>
  <si>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</si>
  <si>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</si>
  <si>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</si>
  <si>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</si>
  <si>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</si>
  <si>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</si>
  <si>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</si>
  <si>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</si>
  <si>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</si>
  <si>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</si>
  <si>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</si>
  <si>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</si>
  <si>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</si>
  <si>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</si>
  <si>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</si>
  <si>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</si>
  <si>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</si>
  <si>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</si>
  <si>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</si>
  <si>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</si>
  <si>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</si>
  <si>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</si>
  <si>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</si>
  <si>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</si>
  <si>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</si>
  <si>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</si>
  <si>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</si>
  <si>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</si>
  <si>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</si>
  <si>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</si>
  <si>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</si>
  <si>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</si>
  <si>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</si>
  <si>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</si>
  <si>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</si>
  <si>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</si>
  <si>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</si>
  <si>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</si>
  <si>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</si>
  <si>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</si>
  <si>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</si>
  <si>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</si>
  <si>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</si>
  <si>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</si>
  <si>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</si>
  <si>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</si>
  <si>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</si>
  <si>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</si>
  <si>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</si>
  <si>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</si>
  <si>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</si>
  <si>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</si>
  <si>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</si>
  <si>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</si>
  <si>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</si>
  <si>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</si>
  <si>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</si>
  <si>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</si>
  <si>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</si>
  <si>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</si>
  <si>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</si>
  <si>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</si>
  <si>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</si>
  <si>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</si>
  <si>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</si>
  <si>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</si>
  <si>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</si>
  <si>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</si>
  <si>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</si>
  <si>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</si>
  <si>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</si>
  <si>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</si>
  <si>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</si>
  <si>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</si>
  <si>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</si>
  <si>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</si>
  <si>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</si>
  <si>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</si>
  <si>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</si>
  <si>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</si>
  <si>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</si>
  <si>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</si>
  <si>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</si>
  <si>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</si>
  <si>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</si>
  <si>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</si>
  <si>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</si>
  <si>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</si>
  <si>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</si>
  <si>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</si>
  <si>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</si>
  <si>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</si>
  <si>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</si>
  <si>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</si>
  <si>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</si>
  <si>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</si>
  <si>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</si>
  <si>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</si>
  <si>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</si>
  <si>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</si>
  <si>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</si>
  <si>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</si>
  <si>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</si>
  <si>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</si>
  <si>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</si>
  <si>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</si>
  <si>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</si>
  <si>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</si>
  <si>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</si>
  <si>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</si>
  <si>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</si>
  <si>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</si>
  <si>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</si>
  <si>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</si>
  <si>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</si>
  <si>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</si>
  <si>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</si>
  <si>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</si>
  <si>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</si>
  <si>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</si>
  <si>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</si>
  <si>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</si>
  <si>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</si>
  <si>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</si>
  <si>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</si>
  <si>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</si>
  <si>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</si>
  <si>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</si>
  <si>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</si>
  <si>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</si>
  <si>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</si>
  <si>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</si>
  <si>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</si>
  <si>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</si>
  <si>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</si>
  <si>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</si>
  <si>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</si>
  <si>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</si>
  <si>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</si>
  <si>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</si>
  <si>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</si>
  <si>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</si>
  <si>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</si>
  <si>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</si>
  <si>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</si>
  <si>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</si>
  <si>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</si>
  <si>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</si>
  <si>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</si>
  <si>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</si>
  <si>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</si>
  <si>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</si>
  <si>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</si>
  <si>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</si>
  <si>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</si>
  <si>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</si>
  <si>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</si>
  <si>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</si>
  <si>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</si>
  <si>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</si>
  <si>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</si>
  <si>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</si>
  <si>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</si>
  <si>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</si>
  <si>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</si>
  <si>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</si>
  <si>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</si>
  <si>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</si>
  <si>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</si>
  <si>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</si>
  <si>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</si>
  <si>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</si>
  <si>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</si>
  <si>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</si>
  <si>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</si>
  <si>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</si>
  <si>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</si>
  <si>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</si>
  <si>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</si>
  <si>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</si>
  <si>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</si>
  <si>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</si>
  <si>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</si>
  <si>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</si>
  <si>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</si>
  <si>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</si>
  <si>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</si>
  <si>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</si>
  <si>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</si>
  <si>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</si>
  <si>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</si>
  <si>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</si>
  <si>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</si>
  <si>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</si>
  <si>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</si>
  <si>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</si>
  <si>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</si>
  <si>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</si>
  <si>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</si>
  <si>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</si>
  <si>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</si>
  <si>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</si>
  <si>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</si>
  <si>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</si>
  <si>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</si>
  <si>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</si>
  <si>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</si>
  <si>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</si>
  <si>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</si>
  <si>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</si>
  <si>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</si>
  <si>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</si>
  <si>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</si>
  <si>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</si>
  <si>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</si>
  <si>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</si>
  <si>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</si>
  <si>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</si>
  <si>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</si>
  <si>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</si>
  <si>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</si>
  <si>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</si>
  <si>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</si>
  <si>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</si>
  <si>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</si>
  <si>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</si>
  <si>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</si>
  <si>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</si>
  <si>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</si>
  <si>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</si>
  <si>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</si>
  <si>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</si>
  <si>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</si>
  <si>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</si>
  <si>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</si>
  <si>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</si>
  <si>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</si>
  <si>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</si>
  <si>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</si>
  <si>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</si>
  <si>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</si>
  <si>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</si>
  <si>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</si>
  <si>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</si>
  <si>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</si>
  <si>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</si>
  <si>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</si>
  <si>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</si>
  <si>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</si>
  <si>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</si>
  <si>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</si>
  <si>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</si>
  <si>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</si>
  <si>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</si>
  <si>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</si>
  <si>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</si>
  <si>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</si>
  <si>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</si>
  <si>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</si>
  <si>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</si>
  <si>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</si>
  <si>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</si>
  <si>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</si>
  <si>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</si>
  <si>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</si>
  <si>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</si>
  <si>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</si>
  <si>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</si>
  <si>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</si>
  <si>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</si>
  <si>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</si>
  <si>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</si>
  <si>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</si>
  <si>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</si>
  <si>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</si>
  <si>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</si>
  <si>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</si>
  <si>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</si>
  <si>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</si>
  <si>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</si>
  <si>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</si>
  <si>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</si>
  <si>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</si>
  <si>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</si>
  <si>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</si>
  <si>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</si>
  <si>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</si>
  <si>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</si>
  <si>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</si>
  <si>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</si>
  <si>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</si>
  <si>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</si>
  <si>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</si>
  <si>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</si>
  <si>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</si>
  <si>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</si>
  <si>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</si>
  <si>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</si>
  <si>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</si>
  <si>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</si>
  <si>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</si>
  <si>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</si>
  <si>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</si>
  <si>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</si>
  <si>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</si>
  <si>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</si>
  <si>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</si>
  <si>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</si>
  <si>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</si>
  <si>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</si>
  <si>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</si>
  <si>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</si>
  <si>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</si>
  <si>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</si>
  <si>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</si>
  <si>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</si>
  <si>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</si>
  <si>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</si>
  <si>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</si>
  <si>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</si>
  <si>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</si>
  <si>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</si>
  <si>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</si>
  <si>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</si>
  <si>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</si>
  <si>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</si>
  <si>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</si>
  <si>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</si>
  <si>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</si>
  <si>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</si>
  <si>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</si>
  <si>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</si>
  <si>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</si>
  <si>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</si>
  <si>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</si>
  <si>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</si>
  <si>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</si>
  <si>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</si>
  <si>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</si>
  <si>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</si>
  <si>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</si>
  <si>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</si>
  <si>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</si>
  <si>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</si>
  <si>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</si>
  <si>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</si>
  <si>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</si>
  <si>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</si>
  <si>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</si>
  <si>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</si>
  <si>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</si>
  <si>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</si>
  <si>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</si>
  <si>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</si>
  <si>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</si>
  <si>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</si>
  <si>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</si>
  <si>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</si>
  <si>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</si>
  <si>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</si>
  <si>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</si>
  <si>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</si>
  <si>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</si>
  <si>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</si>
  <si>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</si>
  <si>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</si>
  <si>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</si>
  <si>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</si>
  <si>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</si>
  <si>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</si>
  <si>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</si>
  <si>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</si>
  <si>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</si>
  <si>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</si>
  <si>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</si>
  <si>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</si>
  <si>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</si>
  <si>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</si>
  <si>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</si>
  <si>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</si>
  <si>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</si>
  <si>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</si>
  <si>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</si>
  <si>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</si>
  <si>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</si>
  <si>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</si>
  <si>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</si>
  <si>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</si>
  <si>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</si>
  <si>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</si>
  <si>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</si>
  <si>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</si>
  <si>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</si>
  <si>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</si>
  <si>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</si>
  <si>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</si>
  <si>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</si>
  <si>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</si>
  <si>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</si>
  <si>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</si>
  <si>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</si>
  <si>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</si>
  <si>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</si>
  <si>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</si>
  <si>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</si>
  <si>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</si>
  <si>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</si>
  <si>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</si>
  <si>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</si>
  <si>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</si>
  <si>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</si>
  <si>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</si>
  <si>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</si>
  <si>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</si>
  <si>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</si>
  <si>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</si>
  <si>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</si>
  <si>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</si>
  <si>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</si>
  <si>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</si>
  <si>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</si>
  <si>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</si>
  <si>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</si>
  <si>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</si>
  <si>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</si>
  <si>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</si>
  <si>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</si>
  <si>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</si>
  <si>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</si>
  <si>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</si>
  <si>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</si>
  <si>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</si>
  <si>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</si>
  <si>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</si>
  <si>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</si>
  <si>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</si>
  <si>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</si>
  <si>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</si>
  <si>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</si>
  <si>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</si>
  <si>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</si>
  <si>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</si>
  <si>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</si>
  <si>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</si>
  <si>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</si>
  <si>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</si>
  <si>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</si>
  <si>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</si>
  <si>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</si>
  <si>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</si>
  <si>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</si>
  <si>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</si>
  <si>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</si>
  <si>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</si>
  <si>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</si>
  <si>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</si>
  <si>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</si>
  <si>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</si>
  <si>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</si>
  <si>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</si>
  <si>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</si>
  <si>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</si>
  <si>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</si>
  <si>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</si>
  <si>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</si>
  <si>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</si>
  <si>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</si>
  <si>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</si>
  <si>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</si>
  <si>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</si>
  <si>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</si>
  <si>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</si>
  <si>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</si>
  <si>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</si>
  <si>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</si>
  <si>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</si>
  <si>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</si>
  <si>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</si>
  <si>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</si>
  <si>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</si>
  <si>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</si>
  <si>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</si>
  <si>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</si>
  <si>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</si>
  <si>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</si>
  <si>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</si>
  <si>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</si>
  <si>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</si>
  <si>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</si>
  <si>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</si>
  <si>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</si>
  <si>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</si>
  <si>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</si>
  <si>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</si>
  <si>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</si>
  <si>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</si>
  <si>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</si>
  <si>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</si>
  <si>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</si>
  <si>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</si>
  <si>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</si>
  <si>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</si>
  <si>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</si>
  <si>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</si>
  <si>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</si>
  <si>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</si>
  <si>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</si>
  <si>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</si>
  <si>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</si>
  <si>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</si>
  <si>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</si>
  <si>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</si>
  <si>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</si>
  <si>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</si>
  <si>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</si>
  <si>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</si>
  <si>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</si>
  <si>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</si>
  <si>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</si>
  <si>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</si>
  <si>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</si>
  <si>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</si>
  <si>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</si>
  <si>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</si>
  <si>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</si>
  <si>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</si>
  <si>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</si>
  <si>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</si>
  <si>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</si>
  <si>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</si>
  <si>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</si>
  <si>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</si>
  <si>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</si>
  <si>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</si>
  <si>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</si>
  <si>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</si>
  <si>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</si>
  <si>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</si>
  <si>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</si>
  <si>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</si>
  <si>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</si>
  <si>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</si>
  <si>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</si>
  <si>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</si>
  <si>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</si>
  <si>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</si>
  <si>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</si>
  <si>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</si>
  <si>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</si>
  <si>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</si>
  <si>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</si>
  <si>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</si>
  <si>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</si>
  <si>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</si>
  <si>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</si>
  <si>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</si>
  <si>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</si>
  <si>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</si>
  <si>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</si>
  <si>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</si>
  <si>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</si>
  <si>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</si>
  <si>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</si>
  <si>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</si>
  <si>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</si>
  <si>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</si>
  <si>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</si>
  <si>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</si>
  <si>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</si>
  <si>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</si>
  <si>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</si>
  <si>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</si>
  <si>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</si>
  <si>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</si>
  <si>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</si>
  <si>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</si>
  <si>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</si>
  <si>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</si>
  <si>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</si>
  <si>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</si>
  <si>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</si>
  <si>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</si>
  <si>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</si>
  <si>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</si>
  <si>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</si>
  <si>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</si>
  <si>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</si>
  <si>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</si>
  <si>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</si>
  <si>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</si>
  <si>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</si>
  <si>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</si>
  <si>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</si>
  <si>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</si>
  <si>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</si>
  <si>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</si>
  <si>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</si>
  <si>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</si>
  <si>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</si>
  <si>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</si>
  <si>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</si>
  <si>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</si>
  <si>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</si>
  <si>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</si>
  <si>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</si>
  <si>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</si>
  <si>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</si>
  <si>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</si>
  <si>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</si>
  <si>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</si>
  <si>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</si>
  <si>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</si>
  <si>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</si>
  <si>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</si>
  <si>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</si>
  <si>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</si>
  <si>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</si>
  <si>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</si>
  <si>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</si>
  <si>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</si>
  <si>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</si>
  <si>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</si>
  <si>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</si>
  <si>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</si>
  <si>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</si>
  <si>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</si>
  <si>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</si>
  <si>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</si>
  <si>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</si>
  <si>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</si>
  <si>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</si>
  <si>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</si>
  <si>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</si>
  <si>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</si>
  <si>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</si>
  <si>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</si>
  <si>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</si>
  <si>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</si>
  <si>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</si>
  <si>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</si>
  <si>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</si>
  <si>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</si>
  <si>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</si>
  <si>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</si>
  <si>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</si>
  <si>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</si>
  <si>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</si>
  <si>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</si>
  <si>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</si>
  <si>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</si>
  <si>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</si>
  <si>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</si>
  <si>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</si>
  <si>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</si>
  <si>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</si>
  <si>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</si>
  <si>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</si>
  <si>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</si>
  <si>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</si>
  <si>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</si>
  <si>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</si>
  <si>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</si>
  <si>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</si>
  <si>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</si>
  <si>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</si>
  <si>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</si>
  <si>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</si>
  <si>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</si>
  <si>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</si>
  <si>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</si>
  <si>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</si>
  <si>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</si>
  <si>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</si>
  <si>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</si>
  <si>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</si>
  <si>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</si>
  <si>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</si>
  <si>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</si>
  <si>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</si>
  <si>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</si>
  <si>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</si>
  <si>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</si>
  <si>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</si>
  <si>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</si>
  <si>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</si>
  <si>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</si>
  <si>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</si>
  <si>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</si>
  <si>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</si>
  <si>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</si>
  <si>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</si>
  <si>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</si>
  <si>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</si>
  <si>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</si>
  <si>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</si>
  <si>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</si>
  <si>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</si>
  <si>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</si>
  <si>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</si>
  <si>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</si>
  <si>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</si>
  <si>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</si>
  <si>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</si>
  <si>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</si>
  <si>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</si>
  <si>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</si>
  <si>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</si>
  <si>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</si>
  <si>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</si>
  <si>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</si>
  <si>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</si>
  <si>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</si>
  <si>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</si>
  <si>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</si>
  <si>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</si>
  <si>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</si>
  <si>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</si>
  <si>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</si>
  <si>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</si>
  <si>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</si>
  <si>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</si>
  <si>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</si>
  <si>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</si>
  <si>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</si>
  <si>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</si>
  <si>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</si>
  <si>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</si>
  <si>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</si>
  <si>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</si>
  <si>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</si>
  <si>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</si>
  <si>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</si>
  <si>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</si>
  <si>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</si>
  <si>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</si>
  <si>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</si>
  <si>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</si>
  <si>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</si>
  <si>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</si>
  <si>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</si>
  <si>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</si>
  <si>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</si>
  <si>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</si>
  <si>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</si>
  <si>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</si>
  <si>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</si>
  <si>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</si>
  <si>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</si>
  <si>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</si>
  <si>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</si>
  <si>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</si>
  <si>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</si>
  <si>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</si>
  <si>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</si>
  <si>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</si>
  <si>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</si>
  <si>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</si>
  <si>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</si>
  <si>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</si>
  <si>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</si>
  <si>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</si>
  <si>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</si>
  <si>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</si>
  <si>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</si>
  <si>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</si>
  <si>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</si>
  <si>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</si>
  <si>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</si>
  <si>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</si>
  <si>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</si>
  <si>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</si>
  <si>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</si>
  <si>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</si>
  <si>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</si>
  <si>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</si>
  <si>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</si>
  <si>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</si>
  <si>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</si>
  <si>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</si>
  <si>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</si>
  <si>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</si>
  <si>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</si>
  <si>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</si>
  <si>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</si>
  <si>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</si>
  <si>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</si>
  <si>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</si>
  <si>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</si>
  <si>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</si>
  <si>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</si>
  <si>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</si>
  <si>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</si>
  <si>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</si>
  <si>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</si>
  <si>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</si>
  <si>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</si>
  <si>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</si>
  <si>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</si>
  <si>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</si>
  <si>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</si>
  <si>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</si>
  <si>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</si>
  <si>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</si>
  <si>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</si>
  <si>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</si>
  <si>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</si>
  <si>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</si>
  <si>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</si>
  <si>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</si>
  <si>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</si>
  <si>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</si>
  <si>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</si>
  <si>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</si>
  <si>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</si>
  <si>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</si>
  <si>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</si>
  <si>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</si>
  <si>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</si>
  <si>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</si>
  <si>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</si>
  <si>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</si>
  <si>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</si>
  <si>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</si>
  <si>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</si>
  <si>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</si>
  <si>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</si>
  <si>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</si>
  <si>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</si>
  <si>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</si>
  <si>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</si>
  <si>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</si>
  <si>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</si>
  <si>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</si>
  <si>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</si>
  <si>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</si>
  <si>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</si>
  <si>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</si>
  <si>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</si>
  <si>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</si>
  <si>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</si>
  <si>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</si>
  <si>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</si>
  <si>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</si>
  <si>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</si>
  <si>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</si>
  <si>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</si>
  <si>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</si>
  <si>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</si>
  <si>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</si>
  <si>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</si>
  <si>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</si>
  <si>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</si>
  <si>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</si>
  <si>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</si>
  <si>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</si>
  <si>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</si>
  <si>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</si>
  <si>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</si>
  <si>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</si>
  <si>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</si>
  <si>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</si>
  <si>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</si>
  <si>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</si>
  <si>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</si>
  <si>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</si>
  <si>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</si>
  <si>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</si>
  <si>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</si>
  <si>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</si>
  <si>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</si>
  <si>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</si>
  <si>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</si>
  <si>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</si>
  <si>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</si>
  <si>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</si>
  <si>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</si>
  <si>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</si>
  <si>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</si>
  <si>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</si>
  <si>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</si>
  <si>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</si>
  <si>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</si>
  <si>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</si>
  <si>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</si>
  <si>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</si>
  <si>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</si>
  <si>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</si>
  <si>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</si>
  <si>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</si>
  <si>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</si>
  <si>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</si>
  <si>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</si>
  <si>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</si>
  <si>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</si>
  <si>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</si>
  <si>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</si>
  <si>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</si>
  <si>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</si>
  <si>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</si>
  <si>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</si>
  <si>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</si>
  <si>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</si>
  <si>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</si>
  <si>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</si>
  <si>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</si>
  <si>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</si>
  <si>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</si>
  <si>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</si>
  <si>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</si>
  <si>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</si>
  <si>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</si>
  <si>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</si>
  <si>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</si>
  <si>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</si>
  <si>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</si>
  <si>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</si>
  <si>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</si>
  <si>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</si>
  <si>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</si>
  <si>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</si>
  <si>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</si>
  <si>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</si>
  <si>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</si>
  <si>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</si>
  <si>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</si>
  <si>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</si>
  <si>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</si>
  <si>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</si>
  <si>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</si>
  <si>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</si>
  <si>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</si>
  <si>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</si>
  <si>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</si>
  <si>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</si>
  <si>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</si>
  <si>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</si>
  <si>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</si>
  <si>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</si>
  <si>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</si>
  <si>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</si>
  <si>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</si>
  <si>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</si>
  <si>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</si>
  <si>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</si>
  <si>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</si>
  <si>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</si>
  <si>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</si>
  <si>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</si>
  <si>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</si>
  <si>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</si>
  <si>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</si>
  <si>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</si>
  <si>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</si>
  <si>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</si>
  <si>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</si>
  <si>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</si>
  <si>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</si>
  <si>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</si>
  <si>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</si>
  <si>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</si>
  <si>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</si>
  <si>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</si>
  <si>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</si>
  <si>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</si>
  <si>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</si>
  <si>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</si>
  <si>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</si>
  <si>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</si>
  <si>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</si>
  <si>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</si>
  <si>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</si>
  <si>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</si>
  <si>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</si>
  <si>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</si>
  <si>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</si>
  <si>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</si>
  <si>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</si>
  <si>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</si>
  <si>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</si>
  <si>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</si>
  <si>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</si>
  <si>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</si>
  <si>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</si>
  <si>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</si>
  <si>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</si>
  <si>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</si>
  <si>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</si>
  <si>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</si>
  <si>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</si>
  <si>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</si>
  <si>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</si>
  <si>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</si>
  <si>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</si>
  <si>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</si>
  <si>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</si>
  <si>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</si>
  <si>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</si>
  <si>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</si>
  <si>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</si>
  <si>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</si>
  <si>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</si>
  <si>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</si>
  <si>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</si>
  <si>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</si>
  <si>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</si>
  <si>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</si>
  <si>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</si>
  <si>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</si>
  <si>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</si>
  <si>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</si>
  <si>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</si>
  <si>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</si>
  <si>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</si>
  <si>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</si>
  <si>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</si>
  <si>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</si>
  <si>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</si>
  <si>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</si>
  <si>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</si>
  <si>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</si>
  <si>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</si>
  <si>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</si>
  <si>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</si>
  <si>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</si>
  <si>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</si>
  <si>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</si>
  <si>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</si>
  <si>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</si>
  <si>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</si>
  <si>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</si>
  <si>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</si>
  <si>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</si>
  <si>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</si>
  <si>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</si>
  <si>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</si>
  <si>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</si>
  <si>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</si>
  <si>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</si>
  <si>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</si>
  <si>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</si>
  <si>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</si>
  <si>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</si>
  <si>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</si>
  <si>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</si>
  <si>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</si>
  <si>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</si>
  <si>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</si>
  <si>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</si>
  <si>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</si>
  <si>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</si>
  <si>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</si>
  <si>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</si>
  <si>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</si>
  <si>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</si>
  <si>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</si>
  <si>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</si>
  <si>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</si>
  <si>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</si>
  <si>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</si>
  <si>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</si>
  <si>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</si>
  <si>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</si>
  <si>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</si>
  <si>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</si>
  <si>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</si>
  <si>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</si>
  <si>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</si>
  <si>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</si>
  <si>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</si>
  <si>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</si>
  <si>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</si>
  <si>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</si>
  <si>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</si>
  <si>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</si>
  <si>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</si>
  <si>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</si>
  <si>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</si>
  <si>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</si>
  <si>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</si>
  <si>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</si>
  <si>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</si>
  <si>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</si>
  <si>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</si>
  <si>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</si>
  <si>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</si>
  <si>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</si>
  <si>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</si>
  <si>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</si>
  <si>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</si>
  <si>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</si>
  <si>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</si>
  <si>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</si>
  <si>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</si>
  <si>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</si>
  <si>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</si>
  <si>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</si>
  <si>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</si>
  <si>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</si>
  <si>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</si>
  <si>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</si>
  <si>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</si>
  <si>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</si>
  <si>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</si>
  <si>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</si>
  <si>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</si>
  <si>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</si>
  <si>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</si>
  <si>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</si>
  <si>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</si>
  <si>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</si>
  <si>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</si>
  <si>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</si>
  <si>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</si>
  <si>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</si>
  <si>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</si>
  <si>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</si>
  <si>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</si>
  <si>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</si>
  <si>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</si>
  <si>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</si>
  <si>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</si>
  <si>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</si>
  <si>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</si>
  <si>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</si>
  <si>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</si>
  <si>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</si>
  <si>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</si>
  <si>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</si>
  <si>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</si>
  <si>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</si>
  <si>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</si>
  <si>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</si>
  <si>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</si>
  <si>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</si>
  <si>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</si>
  <si>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</si>
  <si>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</si>
  <si>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</si>
  <si>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</si>
  <si>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</si>
  <si>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</si>
  <si>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</si>
  <si>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</si>
  <si>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</si>
  <si>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</si>
  <si>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</si>
  <si>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</si>
  <si>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</si>
  <si>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</si>
  <si>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</si>
  <si>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</si>
  <si>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</si>
  <si>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</si>
  <si>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</si>
  <si>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</si>
  <si>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</si>
  <si>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</si>
  <si>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</si>
  <si>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</si>
  <si>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</si>
  <si>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</si>
  <si>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</si>
  <si>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</si>
  <si>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</si>
  <si>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</si>
  <si>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</si>
  <si>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</si>
  <si>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</si>
  <si>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</si>
  <si>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</si>
  <si>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</si>
  <si>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</si>
  <si>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</si>
  <si>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</si>
  <si>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</si>
  <si>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</si>
  <si>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</si>
  <si>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</si>
  <si>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</si>
  <si>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</si>
  <si>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</si>
  <si>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</si>
  <si>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</si>
  <si>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</si>
  <si>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</si>
  <si>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</si>
  <si>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</si>
  <si>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</si>
  <si>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</si>
  <si>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</si>
  <si>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</si>
  <si>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</si>
  <si>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</si>
  <si>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</si>
  <si>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</si>
  <si>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</si>
  <si>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</si>
  <si>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</si>
  <si>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</si>
  <si>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</si>
  <si>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</si>
  <si>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</si>
  <si>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</si>
  <si>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</si>
  <si>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</si>
  <si>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</si>
  <si>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</si>
  <si>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</si>
  <si>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</si>
  <si>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</si>
  <si>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</si>
  <si>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</si>
  <si>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</si>
  <si>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</si>
  <si>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</si>
  <si>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</si>
  <si>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</si>
  <si>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</si>
  <si>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</si>
  <si>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</si>
  <si>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</si>
  <si>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</si>
  <si>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</si>
  <si>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</si>
  <si>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</si>
  <si>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</si>
  <si>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</si>
  <si>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</si>
  <si>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</si>
  <si>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</si>
  <si>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</si>
  <si>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</si>
  <si>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</si>
  <si>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</si>
  <si>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</si>
  <si>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</si>
  <si>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</si>
  <si>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</si>
  <si>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</si>
  <si>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</si>
  <si>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</si>
  <si>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</si>
  <si>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</si>
  <si>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</si>
  <si>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</si>
  <si>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</si>
  <si>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</si>
  <si>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</si>
  <si>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</si>
  <si>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</si>
  <si>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</si>
  <si>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</si>
  <si>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</si>
  <si>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</si>
  <si>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</si>
  <si>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</si>
  <si>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</si>
  <si>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</si>
  <si>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</si>
  <si>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</si>
  <si>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</si>
  <si>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</si>
  <si>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</si>
  <si>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</si>
  <si>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</si>
  <si>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</si>
  <si>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</si>
  <si>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</si>
  <si>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</si>
  <si>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</si>
  <si>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</si>
  <si>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</si>
  <si>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</si>
  <si>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</si>
  <si>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</si>
  <si>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</si>
  <si>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</si>
  <si>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</si>
  <si>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</si>
  <si>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</si>
  <si>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</si>
  <si>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</si>
  <si>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</si>
  <si>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</si>
  <si>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</si>
  <si>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</si>
  <si>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</si>
  <si>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</si>
  <si>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</si>
  <si>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</si>
  <si>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</si>
  <si>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</si>
  <si>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</si>
  <si>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</si>
  <si>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</si>
  <si>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</si>
  <si>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</si>
  <si>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</si>
  <si>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</si>
  <si>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</si>
  <si>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</si>
  <si>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</si>
  <si>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</si>
  <si>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</si>
  <si>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</si>
  <si>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</si>
  <si>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</si>
  <si>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</si>
  <si>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</si>
  <si>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</si>
  <si>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</si>
  <si>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</si>
  <si>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</si>
  <si>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</si>
  <si>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</si>
  <si>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</si>
  <si>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</si>
  <si>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</si>
  <si>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</si>
  <si>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</si>
  <si>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</si>
  <si>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</si>
  <si>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</si>
  <si>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</si>
  <si>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</si>
  <si>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</si>
  <si>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</si>
  <si>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</si>
  <si>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</si>
  <si>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</si>
  <si>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</si>
  <si>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</si>
  <si>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</si>
  <si>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</si>
  <si>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</si>
  <si>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</si>
  <si>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</si>
  <si>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</si>
  <si>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</si>
  <si>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</si>
  <si>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</si>
  <si>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</si>
  <si>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</si>
  <si>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</si>
  <si>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</si>
  <si>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</si>
  <si>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</si>
  <si>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</si>
  <si>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</si>
  <si>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</si>
  <si>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</si>
  <si>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</si>
  <si>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</si>
  <si>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</si>
  <si>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</si>
  <si>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</si>
  <si>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</si>
  <si>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</si>
  <si>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</si>
  <si>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</si>
  <si>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</si>
  <si>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</si>
  <si>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</si>
  <si>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</si>
  <si>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</si>
  <si>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</si>
  <si>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</si>
  <si>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</si>
  <si>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</si>
  <si>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</si>
  <si>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</si>
  <si>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</si>
  <si>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</si>
  <si>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</si>
  <si>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</si>
  <si>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</si>
  <si>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</si>
  <si>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</si>
  <si>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</si>
  <si>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</si>
  <si>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</si>
  <si>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</si>
  <si>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</si>
  <si>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</si>
  <si>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</si>
  <si>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</si>
  <si>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</si>
  <si>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</si>
  <si>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</si>
  <si>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</si>
  <si>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</si>
  <si>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</si>
  <si>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</si>
  <si>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</si>
  <si>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</si>
  <si>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</si>
  <si>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</si>
  <si>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</si>
  <si>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</si>
  <si>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</si>
  <si>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</si>
  <si>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</si>
  <si>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</si>
  <si>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</si>
  <si>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</si>
  <si>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</si>
  <si>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</si>
  <si>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</si>
  <si>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</si>
  <si>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</si>
  <si>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</si>
  <si>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</si>
  <si>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</si>
  <si>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</si>
  <si>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</si>
  <si>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</si>
  <si>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</si>
  <si>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</si>
  <si>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</si>
  <si>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</si>
  <si>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</si>
  <si>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</si>
  <si>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</si>
  <si>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</si>
  <si>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</si>
  <si>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</si>
  <si>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</si>
  <si>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</si>
  <si>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</si>
  <si>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</si>
  <si>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</si>
  <si>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</si>
  <si>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</si>
  <si>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</si>
  <si>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</si>
  <si>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</si>
  <si>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</si>
  <si>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</si>
  <si>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</si>
  <si>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</si>
  <si>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</si>
  <si>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</si>
  <si>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</si>
  <si>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</si>
  <si>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</si>
  <si>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</si>
  <si>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</si>
  <si>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</si>
  <si>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</si>
  <si>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</si>
  <si>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</si>
  <si>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</si>
  <si>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</si>
  <si>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</si>
  <si>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</si>
  <si>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</si>
  <si>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</si>
  <si>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</si>
  <si>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</si>
  <si>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</si>
  <si>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</si>
  <si>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</si>
  <si>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</si>
  <si>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</si>
  <si>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</si>
  <si>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</si>
  <si>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</si>
  <si>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</si>
  <si>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</si>
  <si>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</si>
  <si>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</si>
  <si>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</si>
  <si>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</si>
  <si>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</si>
  <si>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</si>
  <si>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</si>
  <si>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</si>
  <si>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</si>
  <si>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</si>
  <si>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</si>
  <si>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</si>
  <si>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</si>
  <si>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</si>
  <si>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</si>
  <si>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</si>
  <si>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</si>
  <si>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</si>
  <si>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</si>
  <si>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</si>
  <si>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</si>
  <si>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</si>
  <si>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</si>
  <si>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</si>
  <si>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</si>
  <si>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</si>
  <si>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</si>
  <si>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</si>
  <si>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</si>
  <si>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</si>
  <si>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</si>
  <si>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</si>
  <si>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</si>
  <si>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</si>
  <si>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</si>
  <si>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</si>
  <si>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</si>
  <si>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</si>
  <si>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</si>
  <si>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</si>
  <si>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</si>
  <si>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</si>
  <si>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</si>
  <si>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</si>
  <si>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</si>
  <si>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</si>
  <si>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</si>
  <si>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</si>
  <si>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</si>
  <si>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</si>
  <si>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</si>
  <si>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</si>
  <si>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</si>
  <si>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</si>
  <si>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</si>
  <si>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</si>
  <si>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</si>
  <si>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</si>
  <si>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</si>
  <si>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</si>
  <si>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</si>
  <si>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</si>
  <si>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</si>
  <si>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</si>
  <si>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</si>
  <si>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</si>
  <si>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</si>
  <si>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</si>
  <si>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</si>
  <si>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</si>
  <si>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</si>
  <si>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</si>
  <si>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</si>
  <si>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</si>
  <si>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</si>
  <si>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</si>
  <si>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</si>
  <si>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</si>
  <si>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</si>
  <si>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</si>
  <si>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</si>
  <si>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</si>
  <si>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</si>
  <si>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</si>
  <si>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</si>
  <si>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</si>
  <si>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</si>
  <si>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</si>
  <si>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</si>
  <si>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</si>
  <si>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</si>
  <si>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</si>
  <si>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</si>
  <si>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</si>
  <si>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</si>
  <si>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</si>
  <si>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</si>
  <si>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</si>
  <si>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</si>
  <si>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</si>
  <si>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</si>
  <si>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</si>
  <si>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</si>
  <si>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</si>
  <si>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</si>
  <si>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</si>
  <si>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</si>
  <si>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</si>
  <si>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</si>
  <si>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</si>
  <si>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</si>
  <si>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</si>
  <si>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</si>
  <si>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</si>
  <si>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</si>
  <si>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</si>
  <si>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</si>
  <si>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</si>
  <si>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</si>
  <si>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</si>
  <si>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</si>
  <si>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</si>
  <si>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</si>
  <si>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</si>
  <si>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</si>
  <si>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</si>
  <si>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</si>
  <si>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</si>
  <si>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</si>
  <si>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</si>
  <si>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</si>
  <si>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</si>
  <si>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</si>
  <si>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</si>
  <si>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</si>
  <si>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</si>
  <si>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</si>
  <si>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</si>
  <si>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</si>
  <si>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</si>
  <si>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</si>
  <si>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</si>
  <si>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</si>
  <si>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</si>
  <si>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</si>
  <si>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</si>
  <si>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</si>
  <si>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</si>
  <si>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</si>
  <si>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</si>
  <si>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</si>
  <si>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</si>
  <si>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</si>
  <si>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</si>
  <si>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</si>
  <si>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</si>
  <si>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</si>
  <si>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</si>
  <si>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</si>
  <si>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</si>
  <si>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</si>
  <si>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</si>
  <si>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</si>
  <si>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</si>
  <si>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</si>
  <si>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</si>
  <si>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</si>
  <si>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</si>
  <si>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</si>
  <si>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</si>
  <si>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</si>
  <si>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</si>
  <si>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</si>
  <si>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</si>
  <si>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</si>
  <si>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</si>
  <si>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</si>
  <si>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</si>
  <si>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</si>
  <si>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</si>
  <si>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</si>
  <si>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</si>
  <si>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</si>
  <si>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</si>
  <si>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</si>
  <si>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</si>
  <si>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</si>
  <si>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</si>
  <si>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</si>
  <si>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</si>
  <si>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</si>
  <si>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</si>
  <si>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</si>
  <si>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</si>
  <si>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</si>
  <si>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</si>
  <si>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</si>
  <si>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</si>
  <si>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</si>
  <si>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</si>
  <si>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</si>
  <si>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</si>
  <si>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</si>
  <si>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</si>
  <si>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</si>
  <si>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</si>
  <si>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</si>
  <si>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</si>
  <si>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</si>
  <si>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</si>
  <si>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</si>
  <si>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</si>
  <si>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</si>
  <si>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</si>
  <si>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</si>
  <si>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</si>
  <si>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</si>
  <si>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</si>
  <si>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</si>
  <si>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</si>
  <si>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</si>
  <si>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</si>
  <si>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</si>
  <si>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</si>
  <si>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</si>
  <si>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</si>
  <si>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</si>
  <si>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</si>
  <si>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</si>
  <si>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</si>
  <si>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</si>
  <si>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</si>
  <si>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</si>
  <si>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</si>
  <si>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</si>
  <si>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</si>
  <si>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</si>
  <si>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</si>
  <si>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</si>
  <si>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</si>
  <si>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</si>
  <si>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</si>
  <si>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</si>
  <si>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</si>
  <si>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</si>
  <si>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</si>
  <si>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</si>
  <si>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</si>
  <si>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</si>
  <si>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</si>
  <si>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</si>
  <si>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</si>
  <si>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</si>
  <si>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</si>
  <si>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</si>
  <si>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</si>
  <si>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</si>
  <si>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</si>
  <si>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</si>
  <si>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</si>
  <si>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</si>
  <si>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</si>
  <si>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</si>
  <si>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</si>
  <si>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</si>
  <si>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</si>
  <si>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</si>
  <si>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</si>
  <si>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</si>
  <si>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</si>
  <si>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</si>
  <si>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</si>
  <si>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</si>
  <si>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</si>
  <si>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</si>
  <si>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</si>
  <si>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</si>
  <si>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</si>
  <si>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</si>
  <si>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</si>
  <si>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</si>
  <si>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</si>
  <si>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</si>
  <si>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</si>
  <si>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</si>
  <si>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</si>
  <si>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</si>
  <si>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</si>
  <si>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</si>
  <si>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</si>
  <si>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</si>
  <si>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</si>
  <si>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</si>
  <si>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</si>
  <si>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</si>
  <si>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</si>
  <si>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</si>
  <si>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</si>
  <si>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</si>
  <si>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</si>
  <si>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</si>
  <si>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</si>
  <si>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</si>
  <si>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</si>
  <si>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</si>
  <si>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</si>
  <si>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</si>
  <si>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</si>
  <si>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</si>
  <si>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</si>
  <si>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</si>
  <si>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</si>
  <si>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</si>
  <si>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</si>
  <si>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</si>
  <si>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</si>
  <si>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</si>
  <si>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</si>
  <si>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</si>
  <si>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</si>
  <si>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</si>
  <si>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</si>
  <si>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</si>
  <si>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</si>
  <si>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</si>
  <si>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</si>
  <si>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</si>
  <si>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</si>
  <si>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</si>
  <si>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</si>
  <si>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</si>
  <si>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</si>
  <si>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</si>
  <si>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</si>
  <si>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</si>
  <si>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</si>
  <si>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</si>
  <si>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</si>
  <si>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</si>
  <si>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</si>
  <si>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</si>
  <si>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</si>
  <si>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</si>
  <si>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</si>
  <si>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</si>
  <si>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</si>
  <si>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</si>
  <si>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</si>
  <si>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</si>
  <si>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</si>
  <si>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</si>
  <si>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</si>
  <si>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</si>
  <si>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</si>
  <si>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</si>
  <si>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</si>
  <si>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</si>
  <si>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</si>
  <si>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</si>
  <si>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</si>
  <si>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</si>
  <si>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</si>
  <si>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</si>
  <si>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</si>
  <si>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</si>
  <si>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</si>
  <si>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</si>
  <si>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</si>
  <si>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</si>
  <si>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</si>
  <si>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</si>
  <si>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</si>
  <si>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</si>
  <si>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</si>
  <si>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</si>
  <si>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</si>
  <si>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</si>
  <si>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</si>
  <si>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</si>
  <si>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</si>
  <si>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</si>
  <si>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</si>
  <si>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</si>
  <si>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</si>
  <si>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</si>
  <si>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</si>
  <si>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</si>
  <si>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</si>
  <si>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</si>
  <si>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</si>
  <si>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</si>
  <si>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</si>
  <si>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</si>
  <si>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</si>
  <si>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</si>
  <si>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</si>
  <si>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</si>
  <si>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</si>
  <si>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</si>
  <si>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</si>
  <si>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</si>
  <si>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</si>
  <si>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</si>
  <si>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</si>
  <si>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</si>
  <si>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</si>
  <si>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</si>
  <si>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</si>
  <si>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</si>
  <si>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</si>
  <si>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</si>
  <si>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</si>
  <si>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</si>
  <si>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</si>
  <si>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</si>
  <si>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</si>
  <si>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</si>
  <si>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</si>
  <si>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</si>
  <si>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</si>
  <si>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</si>
  <si>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</si>
  <si>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</si>
  <si>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</si>
  <si>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</si>
  <si>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</si>
  <si>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</si>
  <si>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</si>
  <si>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</si>
  <si>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</si>
  <si>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</si>
  <si>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</si>
  <si>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</si>
  <si>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</si>
  <si>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</si>
  <si>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</si>
  <si>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</si>
  <si>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</si>
  <si>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</si>
  <si>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</si>
  <si>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</si>
  <si>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</si>
  <si>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</si>
  <si>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</si>
  <si>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</si>
  <si>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</si>
  <si>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</si>
  <si>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</si>
  <si>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</si>
  <si>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</si>
  <si>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</si>
  <si>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</si>
  <si>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</si>
  <si>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</si>
  <si>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</si>
  <si>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</si>
  <si>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</si>
  <si>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</si>
  <si>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</si>
  <si>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</si>
  <si>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</si>
  <si>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</si>
  <si>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</si>
  <si>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</si>
  <si>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</si>
  <si>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</si>
  <si>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</si>
  <si>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</si>
  <si>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</si>
  <si>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</si>
  <si>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</si>
  <si>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</si>
  <si>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</si>
  <si>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</si>
  <si>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</si>
  <si>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</si>
  <si>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</si>
  <si>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</si>
  <si>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</si>
  <si>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</si>
  <si>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</si>
  <si>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</si>
  <si>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</si>
  <si>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</si>
  <si>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</si>
  <si>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</si>
  <si>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</si>
  <si>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</si>
  <si>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</si>
  <si>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</si>
  <si>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</si>
  <si>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</si>
  <si>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</si>
  <si>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</si>
  <si>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</si>
  <si>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</si>
  <si>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</si>
  <si>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</si>
  <si>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</si>
  <si>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</si>
  <si>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</si>
  <si>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</si>
  <si>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</si>
  <si>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</si>
  <si>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</si>
  <si>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</si>
  <si>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</si>
  <si>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</si>
  <si>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</si>
  <si>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</si>
  <si>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</si>
  <si>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</si>
  <si>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</si>
  <si>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</si>
  <si>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</si>
  <si>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</si>
  <si>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</si>
  <si>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</si>
  <si>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</si>
  <si>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</si>
  <si>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</si>
  <si>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</si>
  <si>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</si>
  <si>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</si>
  <si>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</si>
  <si>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</si>
  <si>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</si>
  <si>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</si>
  <si>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</si>
  <si>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</si>
  <si>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</si>
  <si>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</si>
  <si>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</si>
  <si>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</si>
  <si>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</si>
  <si>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</si>
  <si>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</si>
  <si>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</si>
  <si>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</si>
  <si>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</si>
  <si>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</si>
  <si>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</si>
  <si>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</si>
  <si>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</si>
  <si>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</si>
  <si>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</si>
  <si>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</si>
  <si>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</si>
  <si>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</si>
  <si>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</si>
  <si>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</si>
  <si>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</si>
  <si>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</si>
  <si>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</si>
  <si>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</si>
  <si>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</si>
  <si>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</si>
  <si>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</si>
  <si>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</si>
  <si>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</si>
  <si>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</si>
  <si>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</si>
  <si>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</si>
  <si>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</si>
  <si>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</si>
  <si>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</si>
  <si>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</si>
  <si>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</si>
  <si>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</si>
  <si>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</si>
  <si>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</si>
  <si>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</si>
  <si>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</si>
  <si>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</si>
  <si>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</si>
  <si>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</si>
  <si>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</si>
  <si>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</si>
  <si>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</si>
  <si>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</si>
  <si>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</si>
  <si>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</si>
  <si>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</si>
  <si>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</si>
  <si>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</si>
  <si>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</si>
  <si>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</si>
  <si>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</si>
  <si>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</si>
  <si>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</si>
  <si>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</si>
  <si>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</si>
  <si>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</si>
  <si>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</si>
  <si>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</si>
  <si>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</si>
  <si>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</si>
  <si>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</si>
  <si>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</si>
  <si>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</si>
  <si>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</si>
  <si>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</si>
  <si>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</si>
  <si>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</si>
  <si>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</si>
  <si>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</si>
  <si>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</si>
  <si>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</si>
  <si>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</si>
  <si>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</si>
  <si>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</si>
  <si>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</si>
  <si>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</si>
  <si>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</si>
  <si>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</si>
  <si>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</si>
  <si>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</si>
  <si>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</si>
  <si>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</si>
  <si>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</si>
  <si>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</si>
  <si>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</si>
  <si>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</si>
  <si>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</si>
  <si>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</si>
  <si>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</si>
  <si>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</si>
  <si>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</si>
  <si>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</si>
  <si>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</si>
  <si>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</si>
  <si>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</si>
  <si>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</si>
  <si>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</si>
  <si>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</si>
  <si>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</si>
  <si>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</si>
  <si>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</si>
  <si>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</si>
  <si>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</si>
  <si>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</si>
  <si>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</si>
  <si>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</si>
  <si>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</si>
  <si>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</si>
  <si>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</si>
  <si>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</si>
  <si>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</si>
  <si>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</si>
  <si>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</si>
  <si>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</si>
  <si>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</si>
  <si>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</si>
  <si>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</si>
  <si>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</si>
  <si>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</si>
  <si>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</si>
  <si>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</si>
  <si>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</si>
  <si>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</si>
  <si>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</si>
  <si>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</si>
  <si>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</si>
  <si>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</si>
  <si>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</si>
  <si>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</si>
  <si>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</si>
  <si>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</si>
  <si>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</si>
  <si>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</si>
  <si>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</si>
  <si>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</si>
  <si>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</si>
  <si>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</si>
  <si>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</si>
  <si>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</si>
  <si>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</si>
  <si>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</si>
  <si>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</si>
  <si>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</si>
  <si>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</si>
  <si>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</si>
  <si>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</si>
  <si>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</si>
  <si>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</si>
  <si>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</si>
  <si>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</si>
  <si>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</si>
  <si>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</si>
  <si>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</si>
  <si>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</si>
  <si>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</si>
  <si>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</si>
  <si>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</si>
  <si>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</si>
  <si>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</si>
  <si>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</si>
  <si>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</si>
  <si>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</si>
  <si>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</si>
  <si>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</si>
  <si>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</si>
  <si>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</si>
  <si>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</si>
  <si>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</si>
  <si>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</si>
  <si>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</si>
  <si>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</si>
  <si>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</si>
  <si>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</si>
  <si>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</si>
  <si>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</si>
  <si>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</si>
  <si>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</si>
  <si>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</si>
  <si>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</si>
  <si>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</si>
  <si>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</si>
  <si>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</si>
  <si>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</si>
  <si>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</si>
  <si>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</si>
  <si>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</si>
  <si>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</si>
  <si>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</si>
  <si>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</si>
  <si>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</si>
  <si>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</si>
  <si>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</si>
  <si>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</si>
  <si>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</si>
  <si>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</si>
  <si>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</si>
  <si>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</si>
  <si>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</si>
  <si>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</si>
  <si>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</si>
  <si>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</si>
  <si>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</si>
  <si>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</si>
  <si>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</si>
  <si>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</si>
  <si>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</si>
  <si>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</si>
  <si>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</si>
  <si>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</si>
  <si>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</si>
  <si>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</si>
  <si>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</si>
  <si>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</si>
  <si>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</si>
  <si>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</si>
  <si>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</si>
  <si>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</si>
  <si>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</si>
  <si>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</si>
  <si>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</si>
  <si>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</si>
  <si>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</si>
  <si>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</si>
  <si>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</si>
  <si>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</si>
  <si>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</si>
  <si>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</si>
  <si>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</si>
  <si>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</si>
  <si>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</si>
  <si>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</si>
  <si>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</si>
  <si>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</si>
  <si>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</si>
  <si>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</si>
  <si>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</si>
  <si>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</si>
  <si>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</si>
  <si>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</si>
  <si>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</si>
  <si>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</si>
  <si>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</si>
  <si>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</si>
  <si>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</si>
  <si>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</si>
  <si>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</si>
  <si>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</si>
  <si>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</si>
  <si>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</si>
  <si>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</si>
  <si>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</si>
  <si>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</si>
  <si>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</si>
  <si>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</si>
  <si>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</si>
  <si>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</si>
  <si>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</si>
  <si>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</si>
  <si>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</si>
  <si>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</si>
  <si>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</si>
  <si>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</si>
  <si>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</si>
  <si>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</si>
  <si>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</si>
  <si>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</si>
  <si>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</si>
  <si>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</si>
  <si>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</si>
  <si>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</si>
  <si>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</si>
  <si>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</si>
  <si>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</si>
  <si>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</si>
  <si>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</si>
  <si>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</si>
  <si>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</si>
  <si>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</si>
  <si>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</si>
  <si>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</si>
  <si>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</si>
  <si>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</si>
  <si>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</si>
  <si>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</si>
  <si>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</si>
  <si>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</si>
  <si>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</si>
  <si>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</si>
  <si>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</si>
  <si>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</si>
  <si>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</si>
  <si>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</si>
  <si>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</si>
  <si>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</si>
  <si>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</si>
  <si>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</si>
  <si>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</si>
  <si>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</si>
  <si>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</si>
  <si>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</si>
  <si>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</si>
  <si>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</si>
  <si>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</si>
  <si>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</si>
  <si>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</si>
  <si>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</si>
  <si>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</si>
  <si>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</si>
  <si>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</si>
  <si>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</si>
  <si>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</si>
  <si>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</si>
  <si>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</si>
  <si>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</si>
  <si>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</si>
  <si>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</si>
  <si>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</si>
  <si>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</si>
  <si>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</si>
  <si>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</si>
  <si>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</si>
  <si>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</si>
  <si>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</si>
  <si>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</si>
  <si>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</si>
  <si>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</si>
  <si>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</si>
  <si>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</si>
  <si>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</si>
  <si>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</si>
  <si>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</si>
  <si>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</si>
  <si>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</si>
  <si>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</si>
  <si>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</si>
  <si>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</si>
  <si>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</si>
  <si>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</si>
  <si>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</si>
  <si>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</si>
  <si>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</si>
  <si>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</si>
  <si>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</si>
  <si>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</si>
  <si>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</si>
  <si>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</si>
  <si>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</si>
  <si>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</si>
  <si>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</si>
  <si>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</si>
  <si>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</si>
  <si>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</si>
  <si>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</si>
  <si>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</si>
  <si>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</si>
  <si>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</si>
  <si>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</si>
  <si>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</si>
  <si>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</si>
  <si>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</si>
  <si>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</si>
  <si>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</si>
  <si>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</si>
  <si>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</si>
  <si>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</si>
  <si>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</si>
  <si>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</si>
  <si>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</si>
  <si>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</si>
  <si>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</si>
  <si>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</si>
  <si>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</si>
  <si>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</si>
  <si>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</si>
  <si>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</si>
  <si>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</si>
  <si>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</si>
  <si>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</si>
  <si>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</si>
  <si>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</si>
  <si>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</si>
  <si>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</si>
  <si>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</si>
  <si>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</si>
  <si>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</si>
  <si>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</si>
  <si>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</si>
  <si>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</si>
  <si>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</si>
  <si>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</si>
  <si>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</si>
  <si>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</si>
  <si>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</si>
  <si>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</si>
  <si>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</si>
  <si>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</si>
  <si>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</si>
  <si>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</si>
  <si>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</si>
  <si>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</si>
  <si>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</si>
  <si>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</si>
  <si>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</si>
  <si>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</si>
  <si>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</si>
  <si>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</si>
  <si>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</si>
  <si>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</si>
  <si>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</si>
  <si>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</si>
  <si>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</si>
  <si>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</si>
  <si>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</si>
  <si>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</si>
  <si>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</si>
  <si>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</si>
  <si>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</si>
  <si>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</si>
  <si>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</si>
  <si>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</si>
  <si>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</si>
  <si>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</si>
  <si>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</si>
  <si>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</si>
  <si>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</si>
  <si>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</si>
  <si>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</si>
  <si>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</si>
  <si>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</si>
  <si>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</si>
  <si>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</si>
  <si>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</si>
  <si>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</si>
  <si>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</si>
  <si>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</si>
  <si>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</si>
  <si>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</si>
  <si>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</si>
  <si>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</si>
  <si>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</si>
  <si>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</si>
  <si>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</si>
  <si>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</si>
  <si>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</si>
  <si>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</si>
  <si>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</si>
  <si>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</si>
  <si>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</si>
  <si>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</si>
  <si>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</si>
  <si>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</si>
  <si>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</si>
  <si>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</si>
  <si>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</si>
  <si>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</si>
  <si>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</si>
  <si>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</si>
  <si>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</si>
  <si>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</si>
  <si>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</si>
  <si>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</si>
  <si>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</si>
  <si>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</si>
  <si>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</si>
  <si>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</si>
  <si>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</si>
  <si>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</si>
  <si>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</si>
  <si>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</si>
  <si>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</si>
  <si>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</si>
  <si>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</si>
  <si>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</si>
  <si>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</si>
  <si>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</si>
  <si>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</si>
  <si>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</si>
  <si>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</si>
  <si>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</si>
  <si>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</si>
  <si>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</si>
  <si>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</si>
  <si>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</si>
  <si>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</si>
  <si>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</si>
  <si>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</si>
  <si>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</si>
  <si>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</si>
  <si>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</si>
  <si>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</si>
  <si>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</si>
  <si>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</si>
  <si>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</si>
  <si>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</si>
  <si>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</si>
  <si>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</si>
  <si>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</si>
  <si>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</si>
  <si>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</si>
  <si>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</si>
  <si>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</si>
  <si>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</si>
  <si>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</si>
  <si>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</si>
  <si>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</si>
  <si>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</si>
  <si>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</si>
  <si>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</si>
  <si>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</si>
  <si>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</si>
  <si>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</si>
  <si>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</si>
  <si>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</si>
  <si>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</si>
  <si>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</si>
  <si>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</si>
  <si>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</si>
  <si>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</si>
  <si>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</si>
  <si>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</si>
  <si>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</si>
  <si>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</si>
  <si>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</si>
  <si>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</si>
  <si>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</si>
  <si>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</si>
  <si>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</si>
  <si>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</si>
  <si>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</si>
  <si>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</si>
  <si>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</si>
  <si>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</si>
  <si>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</si>
  <si>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</si>
  <si>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</si>
  <si>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</si>
  <si>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</si>
  <si>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</si>
  <si>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</si>
  <si>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</si>
  <si>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</si>
  <si>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</si>
  <si>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</si>
  <si>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</si>
  <si>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</si>
  <si>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</si>
  <si>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</si>
  <si>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</si>
  <si>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</si>
  <si>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</si>
  <si>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</si>
  <si>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</si>
  <si>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</si>
  <si>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</si>
  <si>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</si>
  <si>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</si>
  <si>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</si>
  <si>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</si>
  <si>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</si>
  <si>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</si>
  <si>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</si>
  <si>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</si>
  <si>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</si>
  <si>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</si>
  <si>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</si>
  <si>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</si>
  <si>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</si>
  <si>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</si>
  <si>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</si>
  <si>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</si>
  <si>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</si>
  <si>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</si>
  <si>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</si>
  <si>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</si>
  <si>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</si>
  <si>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</si>
  <si>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</si>
  <si>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</si>
  <si>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</si>
  <si>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</si>
  <si>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</si>
  <si>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</si>
  <si>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</si>
  <si>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</si>
  <si>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</si>
  <si>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</si>
  <si>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</si>
  <si>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</si>
  <si>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</si>
  <si>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</si>
  <si>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</si>
  <si>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</si>
  <si>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</si>
  <si>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</si>
  <si>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</si>
  <si>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</si>
  <si>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</si>
  <si>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</si>
  <si>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</si>
  <si>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</si>
  <si>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</si>
  <si>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</si>
  <si>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</si>
  <si>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</si>
  <si>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</si>
  <si>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</si>
  <si>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</si>
  <si>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</si>
  <si>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</si>
  <si>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</si>
  <si>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</si>
  <si>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</si>
  <si>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</si>
  <si>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</si>
  <si>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</si>
  <si>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</si>
  <si>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</si>
  <si>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</si>
  <si>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</si>
  <si>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</si>
  <si>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</si>
  <si>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</si>
  <si>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</si>
  <si>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</si>
  <si>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</si>
  <si>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</si>
  <si>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</si>
  <si>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</si>
  <si>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</si>
  <si>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</si>
  <si>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</si>
  <si>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</si>
  <si>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</si>
  <si>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</si>
  <si>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</si>
  <si>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</si>
  <si>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</si>
  <si>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</si>
  <si>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</si>
  <si>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</si>
  <si>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</si>
  <si>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</si>
  <si>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</si>
  <si>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</si>
  <si>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</si>
  <si>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</si>
  <si>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</si>
  <si>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</si>
  <si>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</si>
  <si>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</si>
  <si>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</si>
  <si>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</si>
  <si>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</si>
  <si>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</si>
  <si>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</si>
  <si>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</si>
  <si>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</si>
  <si>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</si>
  <si>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</si>
  <si>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</si>
  <si>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</si>
  <si>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</si>
  <si>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</si>
  <si>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</si>
  <si>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</si>
  <si>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</si>
  <si>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</si>
  <si>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</si>
  <si>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</si>
  <si>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</si>
  <si>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</si>
  <si>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</si>
  <si>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</si>
  <si>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</si>
  <si>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</si>
  <si>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</si>
  <si>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</si>
  <si>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</si>
  <si>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</si>
  <si>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</si>
  <si>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</si>
  <si>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</si>
  <si>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</si>
  <si>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</si>
  <si>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</si>
  <si>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</si>
  <si>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</si>
  <si>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</si>
  <si>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</si>
  <si>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</si>
  <si>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</si>
  <si>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</si>
  <si>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</si>
  <si>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</si>
  <si>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</si>
  <si>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</si>
  <si>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</si>
  <si>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</si>
  <si>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</si>
  <si>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</si>
  <si>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</si>
  <si>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</si>
  <si>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</si>
  <si>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</si>
  <si>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</si>
  <si>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</si>
  <si>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</si>
  <si>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</si>
  <si>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</si>
  <si>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</si>
  <si>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</si>
  <si>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</si>
  <si>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</si>
  <si>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</si>
  <si>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</si>
  <si>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</si>
  <si>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</si>
  <si>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</si>
  <si>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</si>
  <si>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</si>
  <si>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</si>
  <si>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</si>
  <si>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</si>
  <si>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</si>
  <si>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</si>
  <si>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</si>
  <si>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</si>
  <si>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</si>
  <si>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</si>
  <si>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</si>
  <si>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</si>
  <si>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</si>
  <si>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</si>
  <si>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</si>
  <si>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</si>
  <si>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</si>
  <si>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</si>
  <si>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</si>
  <si>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</si>
  <si>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</si>
  <si>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</si>
  <si>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</si>
  <si>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</si>
  <si>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</si>
  <si>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</si>
  <si>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</si>
  <si>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</si>
  <si>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</si>
  <si>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</si>
  <si>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</si>
  <si>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</si>
  <si>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</si>
  <si>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</si>
  <si>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</si>
  <si>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</si>
  <si>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</si>
  <si>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</si>
  <si>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</si>
  <si>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</si>
  <si>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</si>
  <si>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</si>
  <si>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</si>
  <si>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</si>
  <si>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</si>
  <si>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</si>
  <si>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</si>
  <si>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</si>
  <si>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</si>
  <si>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</si>
  <si>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</si>
  <si>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</si>
  <si>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</si>
  <si>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</si>
  <si>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</si>
  <si>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</si>
  <si>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</si>
  <si>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</si>
  <si>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</si>
  <si>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</si>
  <si>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</si>
  <si>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</si>
  <si>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</si>
  <si>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</si>
  <si>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</si>
  <si>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</si>
  <si>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</si>
  <si>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</si>
  <si>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</si>
  <si>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</si>
  <si>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</si>
  <si>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</si>
  <si>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</si>
  <si>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</si>
  <si>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</si>
  <si>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</si>
  <si>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</si>
  <si>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</si>
  <si>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</si>
  <si>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</si>
  <si>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</si>
  <si>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</si>
  <si>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</si>
  <si>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</si>
  <si>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</si>
  <si>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</si>
  <si>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</si>
  <si>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</si>
  <si>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</si>
  <si>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</si>
  <si>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</si>
  <si>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</si>
  <si>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</si>
  <si>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</si>
  <si>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</si>
  <si>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</si>
  <si>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</si>
  <si>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</si>
  <si>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</si>
  <si>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</si>
  <si>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</si>
  <si>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</si>
  <si>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</si>
  <si>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</si>
  <si>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</si>
  <si>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</si>
  <si>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</si>
  <si>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</si>
  <si>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</si>
  <si>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</si>
  <si>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</si>
  <si>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</si>
  <si>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</si>
  <si>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</si>
  <si>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</si>
  <si>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</si>
  <si>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</si>
  <si>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</si>
  <si>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</si>
  <si>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</si>
  <si>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</si>
  <si>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</si>
  <si>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</si>
  <si>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</si>
  <si>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</si>
  <si>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</si>
  <si>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</si>
  <si>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</si>
  <si>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</si>
  <si>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</si>
  <si>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</si>
  <si>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</si>
  <si>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</si>
  <si>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</si>
  <si>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</si>
  <si>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</si>
  <si>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</si>
  <si>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</si>
  <si>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</si>
  <si>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</si>
  <si>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</si>
  <si>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</si>
  <si>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</si>
  <si>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</si>
  <si>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</si>
  <si>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</si>
  <si>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</si>
  <si>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</si>
  <si>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</si>
  <si>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</si>
  <si>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</si>
  <si>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</si>
  <si>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</si>
  <si>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</si>
  <si>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</si>
  <si>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</si>
  <si>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</si>
  <si>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</si>
  <si>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</si>
  <si>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</si>
  <si>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</si>
  <si>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</si>
  <si>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</si>
  <si>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</si>
  <si>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</si>
  <si>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</si>
  <si>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</si>
  <si>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</si>
  <si>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</si>
  <si>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</si>
  <si>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</si>
  <si>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</si>
  <si>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</si>
  <si>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</si>
  <si>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</si>
  <si>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</si>
  <si>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</si>
  <si>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</si>
  <si>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</si>
  <si>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</si>
  <si>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</si>
  <si>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</si>
  <si>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</si>
  <si>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</si>
  <si>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</si>
  <si>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</si>
  <si>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</si>
  <si>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</si>
  <si>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</si>
  <si>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</si>
  <si>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</si>
  <si>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</si>
  <si>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</si>
  <si>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</si>
  <si>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</si>
  <si>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</si>
  <si>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</si>
  <si>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</si>
  <si>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</si>
  <si>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</si>
  <si>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</si>
  <si>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</si>
  <si>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</si>
  <si>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</si>
  <si>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</si>
  <si>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</si>
  <si>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</si>
  <si>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</si>
  <si>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</si>
  <si>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</si>
  <si>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</si>
  <si>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</si>
  <si>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</si>
  <si>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</si>
  <si>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</si>
  <si>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</si>
  <si>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</si>
  <si>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</si>
  <si>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</si>
  <si>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</si>
  <si>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</si>
  <si>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</si>
  <si>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</si>
  <si>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</si>
  <si>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</si>
  <si>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</si>
  <si>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</si>
  <si>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</si>
  <si>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</si>
  <si>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</si>
  <si>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</si>
  <si>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</si>
  <si>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</si>
  <si>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</si>
  <si>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</si>
  <si>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</si>
  <si>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</si>
  <si>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</si>
  <si>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</si>
  <si>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</si>
  <si>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</si>
  <si>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</si>
  <si>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</si>
  <si>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</si>
  <si>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</si>
  <si>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</si>
  <si>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</si>
  <si>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</si>
  <si>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</si>
  <si>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</si>
  <si>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</si>
  <si>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</si>
  <si>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</si>
  <si>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</si>
  <si>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</si>
  <si>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</si>
  <si>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</si>
  <si>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</si>
  <si>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</si>
  <si>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</si>
  <si>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</si>
  <si>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</si>
  <si>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</si>
  <si>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</si>
  <si>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</si>
  <si>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</si>
  <si>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</si>
  <si>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</si>
  <si>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</si>
  <si>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</si>
  <si>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</si>
  <si>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</si>
  <si>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</si>
  <si>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</si>
  <si>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</si>
  <si>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</si>
  <si>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</si>
  <si>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</si>
  <si>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</si>
  <si>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</si>
  <si>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</si>
  <si>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</si>
  <si>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</si>
  <si>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</si>
  <si>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</si>
  <si>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</si>
  <si>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</si>
  <si>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</si>
  <si>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</si>
  <si>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</si>
  <si>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</si>
  <si>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</si>
  <si>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</si>
  <si>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</si>
  <si>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</si>
  <si>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</si>
  <si>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</si>
  <si>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</si>
  <si>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</si>
  <si>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</si>
  <si>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</si>
  <si>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</si>
  <si>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</si>
  <si>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</si>
  <si>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</si>
  <si>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</si>
  <si>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</si>
  <si>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</si>
  <si>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</si>
  <si>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</si>
  <si>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</si>
  <si>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</si>
  <si>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</si>
  <si>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</si>
  <si>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</si>
  <si>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</si>
  <si>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</si>
  <si>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</si>
  <si>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</si>
  <si>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</si>
  <si>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</si>
  <si>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</si>
  <si>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</si>
  <si>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</si>
  <si>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</si>
  <si>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</si>
  <si>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</si>
  <si>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</si>
  <si>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</si>
  <si>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</si>
  <si>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</si>
  <si>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</si>
  <si>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</si>
  <si>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</si>
  <si>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</si>
  <si>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</si>
  <si>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</si>
  <si>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</si>
  <si>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</si>
  <si>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</si>
  <si>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</si>
  <si>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</si>
  <si>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</si>
  <si>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</si>
  <si>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</si>
  <si>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</si>
  <si>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</si>
  <si>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</si>
  <si>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</si>
  <si>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</si>
  <si>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</si>
  <si>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</si>
  <si>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</si>
  <si>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</si>
  <si>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</si>
  <si>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</si>
  <si>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</si>
  <si>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</si>
  <si>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</si>
  <si>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</si>
  <si>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</si>
  <si>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</si>
  <si>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</si>
  <si>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</si>
  <si>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</si>
  <si>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</si>
  <si>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</si>
  <si>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</si>
  <si>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</si>
  <si>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</si>
  <si>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</si>
  <si>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</si>
  <si>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</si>
  <si>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</si>
  <si>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</si>
  <si>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</si>
  <si>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</si>
  <si>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</si>
  <si>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</si>
  <si>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</si>
  <si>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</si>
  <si>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</si>
  <si>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</si>
  <si>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</si>
  <si>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</si>
  <si>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</si>
  <si>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</si>
  <si>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</si>
  <si>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</si>
  <si>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</si>
  <si>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</si>
  <si>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</si>
  <si>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</si>
  <si>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</si>
  <si>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</si>
  <si>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</si>
  <si>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</si>
  <si>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</si>
  <si>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</si>
  <si>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</si>
  <si>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</si>
  <si>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</si>
  <si>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</si>
  <si>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</si>
  <si>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</si>
  <si>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</si>
  <si>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</si>
  <si>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</si>
  <si>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</si>
  <si>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</si>
  <si>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</si>
  <si>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</si>
  <si>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</si>
  <si>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</si>
  <si>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</si>
  <si>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</si>
  <si>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</si>
  <si>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</si>
  <si>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</si>
  <si>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</si>
  <si>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</si>
  <si>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</si>
  <si>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</si>
  <si>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</si>
  <si>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</si>
  <si>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</si>
  <si>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</si>
  <si>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</si>
  <si>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</si>
  <si>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</si>
  <si>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</si>
  <si>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</si>
  <si>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</si>
  <si>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</si>
  <si>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</si>
  <si>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</si>
  <si>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</si>
  <si>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</si>
  <si>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</si>
  <si>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</si>
  <si>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</si>
  <si>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</si>
  <si>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</si>
  <si>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</si>
  <si>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</si>
  <si>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</si>
  <si>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</si>
  <si>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</si>
  <si>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</si>
  <si>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</si>
  <si>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</si>
  <si>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</si>
  <si>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</si>
  <si>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</si>
  <si>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</si>
  <si>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</si>
  <si>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</si>
  <si>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</si>
  <si>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</si>
  <si>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</si>
  <si>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</si>
  <si>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</si>
  <si>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</si>
  <si>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</si>
  <si>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</si>
  <si>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</si>
  <si>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</si>
  <si>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</si>
  <si>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</si>
  <si>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</si>
  <si>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</si>
  <si>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</si>
  <si>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</si>
  <si>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</si>
  <si>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</si>
  <si>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</si>
  <si>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</si>
  <si>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</si>
  <si>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</si>
  <si>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</si>
  <si>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</si>
  <si>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</si>
  <si>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</si>
  <si>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</si>
  <si>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</si>
  <si>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</si>
  <si>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</si>
  <si>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</si>
  <si>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</si>
  <si>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</si>
  <si>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</si>
  <si>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</si>
  <si>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</si>
  <si>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</si>
  <si>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</si>
  <si>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</si>
  <si>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</si>
  <si>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</si>
  <si>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</si>
  <si>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</si>
  <si>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</si>
  <si>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</si>
  <si>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</si>
  <si>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</si>
  <si>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</si>
  <si>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</si>
  <si>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</si>
  <si>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</si>
  <si>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</si>
  <si>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</si>
  <si>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</si>
  <si>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</si>
  <si>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</si>
  <si>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</si>
  <si>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</si>
  <si>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</si>
  <si>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</si>
  <si>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</si>
  <si>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</si>
  <si>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</si>
  <si>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</si>
  <si>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</si>
  <si>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</si>
  <si>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</si>
  <si>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</si>
  <si>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</si>
  <si>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</si>
  <si>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</si>
  <si>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</si>
  <si>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</si>
  <si>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</si>
  <si>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</si>
  <si>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</si>
  <si>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</si>
  <si>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</si>
  <si>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</si>
  <si>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</si>
  <si>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</si>
  <si>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</si>
  <si>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</si>
  <si>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</si>
  <si>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</si>
  <si>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</si>
  <si>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</si>
  <si>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</si>
  <si>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</si>
  <si>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</si>
  <si>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</si>
  <si>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</si>
  <si>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</si>
  <si>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</si>
  <si>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</si>
  <si>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</si>
  <si>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</si>
  <si>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</si>
  <si>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</si>
  <si>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</si>
  <si>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</si>
  <si>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</si>
  <si>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</si>
  <si>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</si>
  <si>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</si>
  <si>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</si>
  <si>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</si>
  <si>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</si>
  <si>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</si>
  <si>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</si>
  <si>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</si>
  <si>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</si>
  <si>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</si>
  <si>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</si>
  <si>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</si>
  <si>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</si>
  <si>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</si>
  <si>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</si>
  <si>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</si>
  <si>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</si>
  <si>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</si>
  <si>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</si>
  <si>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</si>
  <si>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</si>
  <si>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</si>
  <si>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</si>
  <si>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</si>
  <si>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</si>
  <si>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</si>
  <si>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</si>
  <si>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</si>
  <si>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</si>
  <si>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</si>
  <si>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</si>
  <si>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</si>
  <si>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</si>
  <si>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</si>
  <si>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</si>
  <si>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</si>
  <si>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</si>
  <si>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</si>
  <si>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</si>
  <si>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</si>
  <si>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</si>
  <si>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</si>
  <si>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</si>
  <si>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</si>
  <si>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</si>
  <si>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</si>
  <si>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</si>
  <si>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</si>
  <si>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</si>
  <si>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</si>
  <si>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</si>
  <si>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</si>
  <si>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</si>
  <si>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</si>
  <si>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</si>
  <si>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</si>
  <si>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</si>
  <si>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</si>
  <si>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</si>
  <si>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</si>
  <si>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</si>
  <si>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</si>
  <si>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</si>
  <si>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</si>
  <si>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</si>
  <si>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</si>
  <si>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</si>
  <si>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</si>
  <si>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</si>
  <si>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</si>
  <si>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</si>
  <si>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</si>
  <si>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</si>
  <si>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</si>
  <si>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</si>
  <si>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</si>
  <si>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</si>
  <si>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</si>
  <si>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</si>
  <si>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</si>
  <si>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</si>
  <si>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</si>
  <si>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</si>
  <si>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</si>
  <si>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</si>
  <si>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</si>
  <si>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</si>
  <si>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</si>
  <si>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</si>
  <si>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</si>
  <si>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</si>
  <si>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</si>
  <si>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</si>
  <si>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</si>
  <si>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</si>
  <si>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</si>
  <si>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</si>
  <si>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</si>
  <si>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</si>
  <si>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</si>
  <si>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</si>
  <si>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</si>
  <si>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</si>
  <si>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</si>
  <si>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</si>
  <si>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</si>
  <si>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</si>
  <si>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</si>
  <si>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</si>
  <si>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</si>
  <si>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</si>
  <si>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</si>
  <si>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</si>
  <si>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</si>
  <si>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</si>
  <si>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</si>
  <si>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</si>
  <si>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</si>
  <si>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</si>
  <si>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</si>
  <si>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</si>
  <si>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</si>
  <si>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</si>
  <si>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</si>
  <si>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</si>
  <si>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</si>
  <si>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</si>
  <si>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</si>
  <si>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</si>
  <si>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</si>
  <si>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</si>
  <si>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</si>
  <si>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</si>
  <si>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</si>
  <si>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</si>
  <si>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</si>
  <si>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</si>
  <si>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</si>
  <si>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</si>
  <si>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</si>
  <si>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</si>
  <si>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</si>
  <si>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</si>
  <si>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</si>
  <si>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</si>
  <si>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</si>
  <si>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</si>
  <si>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</si>
  <si>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</si>
  <si>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</si>
  <si>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</si>
  <si>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</si>
  <si>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</si>
  <si>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</si>
  <si>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</si>
  <si>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</si>
  <si>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</si>
  <si>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</si>
  <si>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</si>
  <si>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</si>
  <si>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</si>
  <si>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</si>
  <si>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</si>
  <si>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</si>
  <si>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</si>
  <si>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</si>
  <si>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</si>
  <si>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</si>
  <si>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</si>
  <si>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</si>
  <si>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</si>
  <si>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</si>
  <si>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</si>
  <si>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</si>
  <si>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</si>
  <si>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</si>
  <si>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</si>
  <si>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</si>
  <si>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</si>
  <si>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</si>
  <si>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</si>
  <si>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</si>
  <si>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</si>
  <si>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</si>
  <si>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</si>
  <si>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</si>
  <si>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</si>
  <si>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</si>
  <si>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</si>
  <si>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</si>
  <si>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</si>
  <si>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</si>
  <si>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</si>
  <si>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</si>
  <si>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</si>
  <si>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</si>
  <si>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</si>
  <si>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</si>
  <si>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</si>
  <si>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</si>
  <si>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</si>
  <si>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</si>
  <si>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</si>
  <si>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</si>
  <si>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</si>
  <si>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</si>
  <si>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</si>
  <si>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</si>
  <si>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</si>
  <si>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</si>
  <si>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</si>
  <si>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</si>
  <si>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</si>
  <si>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</si>
  <si>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</si>
  <si>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</si>
  <si>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</si>
  <si>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</si>
  <si>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</si>
  <si>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</si>
  <si>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</si>
  <si>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</si>
  <si>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</si>
  <si>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</si>
  <si>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</si>
  <si>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</si>
  <si>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</si>
  <si>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</si>
  <si>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</si>
  <si>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</si>
  <si>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</si>
  <si>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</si>
  <si>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</si>
  <si>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</si>
  <si>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</si>
  <si>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</si>
  <si>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</si>
  <si>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</si>
  <si>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</si>
  <si>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</si>
  <si>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</si>
  <si>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</si>
  <si>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</si>
  <si>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</si>
  <si>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</si>
  <si>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</si>
  <si>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</si>
  <si>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</si>
  <si>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</si>
  <si>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</si>
  <si>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</si>
  <si>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</si>
  <si>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</si>
  <si>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</si>
  <si>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</si>
  <si>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</si>
  <si>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</si>
  <si>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</si>
  <si>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</si>
  <si>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</si>
  <si>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</si>
  <si>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</si>
  <si>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</si>
  <si>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</si>
  <si>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</si>
  <si>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</si>
  <si>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</si>
  <si>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</si>
  <si>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</si>
  <si>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</si>
  <si>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</si>
  <si>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</si>
  <si>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</si>
  <si>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</si>
  <si>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</si>
  <si>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</si>
  <si>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</si>
  <si>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</si>
  <si>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</si>
  <si>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</si>
  <si>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</si>
  <si>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</si>
  <si>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</si>
  <si>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</si>
  <si>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</si>
  <si>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</si>
  <si>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</si>
  <si>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</si>
  <si>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</si>
  <si>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</si>
  <si>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</si>
  <si>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</si>
  <si>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</si>
  <si>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</si>
  <si>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</si>
  <si>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</si>
  <si>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</si>
  <si>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</si>
  <si>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</si>
  <si>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</si>
  <si>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</si>
  <si>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</si>
  <si>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</si>
  <si>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</si>
  <si>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</si>
  <si>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</si>
  <si>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</si>
  <si>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</si>
  <si>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</si>
  <si>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</si>
  <si>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</si>
  <si>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</si>
  <si>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</si>
  <si>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</si>
  <si>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</si>
  <si>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</si>
  <si>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</si>
  <si>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</si>
  <si>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</si>
  <si>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</si>
  <si>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</si>
  <si>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</si>
  <si>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</si>
  <si>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</si>
  <si>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</si>
  <si>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</si>
  <si>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</si>
  <si>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</si>
  <si>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</si>
  <si>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</si>
  <si>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</si>
  <si>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</si>
  <si>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</si>
  <si>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</si>
  <si>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</si>
  <si>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</si>
  <si>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</si>
  <si>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</si>
  <si>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</si>
  <si>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</si>
  <si>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</si>
  <si>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</si>
  <si>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</si>
  <si>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</si>
  <si>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</si>
  <si>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</si>
  <si>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</si>
  <si>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</si>
  <si>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</si>
  <si>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</si>
  <si>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</si>
  <si>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</si>
  <si>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</si>
  <si>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</si>
  <si>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</si>
  <si>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</si>
  <si>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</si>
  <si>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</si>
  <si>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</si>
  <si>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</si>
  <si>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</si>
  <si>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</si>
  <si>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</si>
  <si>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</si>
  <si>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</si>
  <si>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</si>
  <si>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</si>
  <si>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</si>
  <si>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</si>
  <si>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</si>
  <si>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</si>
  <si>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</si>
  <si>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</si>
  <si>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</si>
  <si>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</si>
  <si>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</si>
  <si>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</si>
  <si>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</si>
  <si>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</si>
  <si>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</si>
  <si>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</si>
  <si>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</si>
  <si>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</si>
  <si>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</si>
  <si>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</si>
  <si>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</si>
  <si>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</si>
  <si>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</si>
  <si>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</si>
  <si>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</si>
  <si>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</si>
  <si>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</si>
  <si>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</si>
  <si>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</si>
  <si>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</si>
  <si>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</si>
  <si>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</si>
  <si>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</si>
  <si>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</si>
  <si>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</si>
  <si>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</si>
  <si>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</si>
  <si>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</si>
  <si>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</si>
  <si>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</si>
  <si>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</si>
  <si>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</si>
  <si>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</si>
  <si>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</si>
  <si>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</si>
  <si>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</si>
  <si>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</si>
  <si>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</si>
  <si>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</si>
  <si>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</si>
  <si>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</si>
  <si>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</si>
  <si>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</si>
  <si>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</si>
  <si>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</si>
  <si>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</si>
  <si>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</si>
  <si>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</si>
  <si>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</si>
  <si>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</si>
  <si>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</si>
  <si>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</si>
  <si>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</si>
  <si>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</si>
  <si>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</si>
  <si>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</si>
  <si>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</si>
  <si>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</si>
  <si>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</si>
  <si>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</si>
  <si>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</si>
  <si>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</si>
  <si>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</si>
  <si>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</si>
  <si>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</si>
  <si>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</si>
  <si>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</si>
  <si>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</si>
  <si>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</si>
  <si>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</si>
  <si>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</si>
  <si>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</si>
  <si>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</si>
  <si>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</si>
  <si>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</si>
  <si>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</si>
  <si>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</si>
  <si>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</si>
  <si>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</si>
  <si>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</si>
  <si>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</si>
  <si>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</si>
  <si>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</si>
  <si>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</si>
  <si>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</si>
  <si>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</si>
  <si>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</si>
  <si>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</si>
  <si>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</si>
  <si>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</si>
  <si>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</si>
  <si>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</si>
  <si>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</si>
  <si>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</si>
  <si>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</si>
  <si>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</si>
  <si>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</si>
  <si>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</si>
  <si>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</si>
  <si>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</si>
  <si>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</si>
  <si>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</si>
  <si>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</si>
  <si>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</si>
  <si>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</si>
  <si>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</si>
  <si>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</si>
  <si>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</si>
  <si>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</si>
  <si>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</si>
  <si>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</si>
  <si>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</si>
  <si>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</si>
  <si>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</si>
  <si>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</si>
  <si>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</si>
  <si>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</si>
  <si>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</si>
  <si>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</si>
  <si>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</si>
  <si>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</si>
  <si>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</si>
  <si>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</si>
  <si>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</si>
  <si>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</si>
  <si>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</si>
  <si>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</si>
  <si>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</si>
  <si>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</si>
  <si>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</si>
  <si>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</si>
  <si>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</si>
  <si>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</si>
  <si>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</si>
  <si>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</si>
  <si>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</si>
  <si>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</si>
  <si>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</si>
  <si>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</si>
  <si>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</si>
  <si>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</si>
  <si>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</si>
  <si>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</si>
  <si>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</si>
  <si>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</si>
  <si>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</si>
  <si>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</si>
  <si>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</si>
  <si>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</si>
  <si>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</si>
  <si>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</si>
  <si>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</si>
  <si>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</si>
  <si>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</si>
  <si>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</si>
  <si>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</si>
  <si>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</si>
  <si>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</si>
  <si>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</si>
  <si>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</si>
  <si>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</si>
  <si>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</si>
  <si>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</si>
  <si>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</si>
  <si>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</si>
  <si>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</si>
  <si>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</si>
  <si>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</si>
  <si>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</si>
  <si>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</si>
  <si>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</si>
  <si>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</si>
  <si>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</si>
  <si>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</si>
  <si>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</si>
  <si>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</si>
  <si>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</si>
  <si>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</si>
  <si>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</si>
  <si>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</si>
  <si>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</si>
  <si>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</si>
  <si>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</si>
  <si>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</si>
  <si>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</si>
  <si>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</si>
  <si>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</si>
  <si>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</si>
  <si>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</si>
  <si>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</si>
  <si>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</si>
  <si>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</si>
  <si>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</si>
  <si>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</si>
  <si>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</si>
  <si>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</si>
  <si>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</si>
  <si>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</si>
  <si>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</si>
  <si>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</si>
  <si>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</si>
  <si>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</si>
  <si>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</si>
  <si>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</si>
  <si>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</si>
  <si>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</si>
  <si>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</si>
  <si>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</si>
  <si>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</si>
  <si>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</si>
  <si>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</si>
  <si>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</si>
  <si>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</si>
  <si>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</si>
  <si>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</si>
  <si>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</si>
  <si>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</si>
  <si>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</si>
  <si>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</si>
  <si>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</si>
  <si>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</si>
  <si>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</si>
  <si>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</si>
  <si>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</si>
  <si>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</si>
  <si>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</si>
  <si>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</si>
  <si>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</si>
  <si>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</si>
  <si>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</si>
  <si>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</si>
  <si>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</si>
  <si>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</si>
  <si>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</si>
  <si>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</si>
  <si>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</si>
  <si>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</si>
  <si>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</si>
  <si>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</si>
  <si>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</si>
  <si>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</si>
  <si>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</si>
  <si>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</si>
  <si>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</si>
  <si>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</si>
  <si>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</si>
  <si>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</si>
  <si>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</si>
  <si>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</si>
  <si>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</si>
  <si>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</si>
  <si>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</si>
  <si>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</si>
  <si>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</si>
  <si>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</si>
  <si>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</si>
  <si>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</si>
  <si>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</si>
  <si>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</si>
  <si>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</si>
  <si>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</si>
  <si>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</si>
  <si>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</si>
  <si>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</si>
  <si>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</si>
  <si>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</si>
  <si>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</si>
  <si>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</si>
  <si>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</si>
  <si>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</si>
  <si>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</si>
  <si>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</si>
  <si>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</si>
  <si>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</si>
  <si>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</si>
  <si>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</si>
  <si>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</si>
  <si>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</si>
  <si>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</si>
  <si>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</si>
  <si>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</si>
  <si>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</si>
  <si>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</si>
  <si>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</si>
  <si>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</si>
  <si>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</si>
  <si>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</si>
  <si>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</si>
  <si>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</si>
  <si>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</si>
  <si>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</si>
  <si>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</si>
  <si>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</si>
  <si>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</si>
  <si>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</si>
  <si>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</si>
  <si>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</si>
  <si>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</si>
  <si>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</si>
  <si>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</si>
  <si>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</si>
  <si>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</si>
  <si>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</si>
  <si>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</si>
  <si>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</si>
  <si>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</si>
  <si>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</si>
  <si>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</si>
  <si>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</si>
  <si>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</si>
  <si>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</si>
  <si>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</si>
  <si>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</si>
  <si>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</si>
  <si>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</si>
  <si>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</si>
  <si>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</si>
  <si>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</si>
  <si>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</si>
  <si>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</si>
  <si>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</si>
  <si>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</si>
  <si>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</si>
  <si>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</si>
  <si>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</si>
  <si>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</si>
  <si>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</si>
  <si>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</si>
  <si>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</si>
  <si>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</si>
  <si>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</si>
  <si>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</si>
  <si>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</si>
  <si>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</si>
  <si>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</si>
  <si>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</si>
  <si>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</si>
  <si>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</si>
  <si>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</si>
  <si>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</si>
  <si>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</si>
  <si>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</si>
  <si>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</si>
  <si>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</si>
  <si>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</si>
  <si>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</si>
  <si>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</si>
  <si>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</si>
  <si>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</si>
  <si>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</si>
  <si>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</si>
  <si>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</si>
  <si>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</si>
  <si>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</si>
  <si>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</si>
  <si>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</si>
  <si>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</si>
  <si>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</si>
  <si>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</si>
  <si>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</si>
  <si>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</si>
  <si>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</si>
  <si>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</si>
  <si>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</si>
  <si>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</si>
  <si>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</si>
  <si>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</si>
  <si>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</si>
  <si>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</si>
  <si>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</si>
  <si>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</si>
  <si>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</si>
  <si>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</si>
  <si>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</si>
  <si>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</si>
  <si>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</si>
  <si>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</si>
  <si>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</si>
  <si>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</si>
  <si>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</si>
  <si>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</si>
  <si>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</si>
  <si>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</si>
  <si>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</si>
  <si>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</si>
  <si>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</si>
  <si>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</si>
  <si>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</si>
  <si>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</si>
  <si>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</si>
  <si>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</si>
  <si>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</si>
  <si>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</si>
  <si>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</si>
  <si>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</si>
  <si>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</si>
  <si>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</si>
  <si>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</si>
  <si>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</si>
  <si>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</si>
  <si>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</si>
  <si>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</si>
  <si>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</si>
  <si>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</si>
  <si>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</si>
  <si>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</si>
  <si>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</si>
  <si>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</si>
  <si>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</si>
  <si>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</si>
  <si>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</si>
  <si>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</si>
  <si>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</si>
  <si>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</si>
  <si>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</si>
  <si>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</si>
  <si>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</si>
  <si>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</si>
  <si>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</si>
  <si>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</si>
  <si>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</si>
  <si>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</si>
  <si>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</si>
  <si>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</si>
  <si>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</si>
  <si>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</si>
  <si>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</si>
  <si>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</si>
  <si>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</si>
  <si>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</si>
  <si>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</si>
  <si>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</si>
  <si>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</si>
  <si>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</si>
  <si>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</si>
  <si>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</si>
  <si>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</si>
  <si>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</si>
  <si>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</si>
  <si>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</si>
  <si>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</si>
  <si>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</si>
  <si>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</si>
  <si>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</si>
  <si>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</si>
  <si>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</si>
  <si>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</si>
  <si>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</si>
  <si>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</si>
  <si>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</si>
  <si>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</si>
  <si>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</si>
  <si>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</si>
  <si>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</si>
  <si>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</si>
  <si>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</si>
  <si>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</si>
  <si>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</si>
  <si>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</si>
  <si>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</si>
  <si>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</si>
  <si>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</si>
  <si>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</si>
  <si>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</si>
  <si>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</si>
  <si>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</si>
  <si>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</si>
  <si>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</si>
  <si>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</si>
  <si>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</si>
  <si>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</si>
  <si>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</si>
  <si>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</si>
  <si>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</si>
  <si>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</si>
  <si>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</si>
  <si>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</si>
  <si>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</si>
  <si>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</si>
  <si>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</si>
  <si>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</si>
  <si>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</si>
  <si>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</si>
  <si>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</si>
  <si>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</si>
  <si>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</si>
  <si>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</si>
  <si>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</si>
  <si>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</si>
  <si>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</si>
  <si>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</si>
  <si>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</si>
  <si>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</si>
  <si>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</si>
  <si>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</si>
  <si>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</si>
  <si>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</si>
  <si>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</si>
  <si>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</si>
  <si>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</si>
  <si>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</si>
  <si>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</si>
  <si>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</si>
  <si>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</si>
  <si>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</si>
  <si>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</si>
  <si>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</si>
  <si>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</si>
  <si>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</si>
  <si>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</si>
  <si>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</si>
  <si>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</si>
  <si>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</si>
  <si>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</si>
  <si>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</si>
  <si>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</si>
  <si>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</si>
  <si>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</si>
  <si>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</si>
  <si>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</si>
  <si>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</si>
  <si>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</si>
  <si>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</si>
  <si>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</si>
  <si>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</si>
  <si>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</si>
  <si>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</si>
  <si>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</si>
  <si>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</si>
  <si>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</si>
  <si>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</si>
  <si>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</si>
  <si>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</si>
  <si>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</si>
  <si>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</si>
  <si>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</si>
  <si>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</si>
  <si>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</si>
  <si>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</si>
  <si>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</si>
  <si>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</si>
  <si>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</si>
  <si>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</si>
  <si>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</si>
  <si>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</si>
  <si>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</si>
  <si>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</si>
  <si>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</si>
  <si>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</si>
  <si>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</si>
  <si>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</si>
  <si>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</si>
  <si>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</si>
  <si>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</si>
  <si>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</si>
  <si>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</si>
  <si>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</si>
  <si>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</si>
  <si>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</si>
  <si>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</si>
  <si>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</si>
  <si>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</si>
  <si>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</si>
  <si>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</si>
  <si>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</si>
  <si>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</si>
  <si>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</si>
  <si>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</si>
  <si>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</si>
  <si>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</si>
  <si>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</si>
  <si>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</si>
  <si>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</si>
  <si>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</si>
  <si>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</si>
  <si>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</si>
  <si>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</si>
  <si>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</si>
  <si>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</si>
  <si>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</si>
  <si>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</si>
  <si>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</si>
  <si>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</si>
  <si>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</si>
  <si>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</si>
  <si>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</si>
  <si>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</si>
  <si>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</si>
  <si>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</si>
  <si>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</si>
  <si>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</si>
  <si>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</si>
  <si>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</si>
  <si>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</si>
  <si>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</si>
  <si>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</si>
  <si>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</si>
  <si>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</si>
  <si>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</si>
  <si>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</si>
  <si>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</si>
  <si>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</si>
  <si>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</si>
  <si>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</si>
  <si>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</si>
  <si>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</si>
  <si>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</si>
  <si>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</si>
  <si>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</si>
  <si>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</si>
  <si>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</si>
  <si>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</si>
  <si>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</si>
  <si>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</si>
  <si>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</si>
  <si>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</si>
  <si>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</si>
  <si>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</si>
  <si>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</si>
  <si>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</si>
  <si>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</si>
  <si>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</si>
  <si>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</si>
  <si>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</si>
  <si>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</si>
  <si>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</si>
  <si>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</si>
  <si>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</si>
  <si>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</si>
  <si>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</si>
  <si>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</si>
  <si>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</si>
  <si>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</si>
  <si>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</si>
  <si>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</si>
  <si>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</si>
  <si>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</si>
  <si>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</si>
  <si>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</si>
  <si>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</si>
  <si>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</si>
  <si>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</si>
  <si>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</si>
  <si>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</si>
  <si>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</si>
  <si>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</si>
  <si>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</si>
  <si>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</si>
  <si>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</si>
  <si>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</si>
  <si>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</si>
  <si>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</si>
  <si>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</si>
  <si>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</si>
  <si>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</si>
  <si>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</si>
  <si>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</si>
  <si>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</si>
  <si>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</si>
  <si>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</si>
  <si>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</si>
  <si>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</si>
  <si>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</si>
  <si>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</si>
  <si>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</si>
  <si>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</si>
  <si>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</si>
  <si>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</si>
  <si>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</si>
  <si>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</si>
  <si>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</si>
  <si>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</si>
  <si>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</si>
  <si>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</si>
  <si>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</si>
  <si>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</si>
  <si>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</si>
  <si>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</si>
  <si>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</si>
  <si>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</si>
  <si>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</si>
  <si>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</si>
  <si>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</si>
  <si>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</si>
  <si>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</si>
  <si>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</si>
  <si>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</si>
  <si>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</si>
  <si>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</si>
  <si>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</si>
  <si>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</si>
  <si>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</si>
  <si>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</si>
  <si>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</si>
  <si>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</si>
  <si>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</si>
  <si>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</si>
  <si>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</si>
  <si>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</si>
  <si>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</si>
  <si>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</si>
  <si>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</si>
  <si>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</si>
  <si>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</si>
  <si>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</si>
  <si>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</si>
  <si>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</si>
  <si>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</si>
  <si>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</si>
  <si>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</si>
  <si>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</si>
  <si>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</si>
  <si>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</si>
  <si>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</si>
  <si>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</si>
  <si>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</si>
  <si>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</si>
  <si>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</si>
  <si>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</si>
  <si>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</si>
  <si>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</si>
  <si>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</si>
  <si>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</si>
  <si>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</si>
  <si>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</si>
  <si>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</si>
  <si>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</si>
  <si>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</si>
  <si>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</si>
  <si>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</si>
  <si>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</si>
  <si>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</si>
  <si>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</si>
  <si>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</si>
  <si>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</si>
  <si>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</si>
  <si>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</si>
  <si>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</si>
  <si>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</si>
  <si>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</si>
  <si>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</si>
  <si>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</si>
  <si>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</si>
  <si>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</si>
  <si>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</si>
  <si>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</si>
  <si>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</si>
  <si>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</si>
  <si>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</si>
  <si>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</si>
  <si>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</si>
  <si>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</si>
  <si>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</si>
  <si>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</si>
  <si>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</si>
  <si>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</si>
  <si>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</si>
  <si>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</si>
  <si>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</si>
  <si>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</si>
  <si>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</si>
  <si>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</si>
  <si>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</si>
  <si>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</si>
  <si>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</si>
  <si>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</si>
  <si>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</si>
  <si>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</si>
  <si>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</si>
  <si>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</si>
  <si>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</si>
  <si>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</si>
  <si>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</si>
  <si>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</si>
  <si>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</si>
  <si>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</si>
  <si>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</si>
  <si>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</si>
  <si>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</si>
  <si>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</si>
  <si>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</si>
  <si>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</si>
  <si>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</si>
  <si>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</si>
  <si>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</si>
  <si>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</si>
  <si>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</si>
  <si>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</si>
  <si>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</si>
  <si>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</si>
  <si>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</si>
  <si>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</si>
  <si>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</si>
  <si>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</si>
  <si>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</si>
  <si>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</si>
  <si>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</si>
  <si>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</si>
  <si>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</si>
  <si>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</si>
  <si>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</si>
  <si>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</si>
  <si>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</si>
  <si>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</si>
  <si>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</si>
  <si>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</si>
  <si>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</si>
  <si>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</si>
  <si>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</si>
  <si>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</si>
  <si>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</si>
  <si>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</si>
  <si>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</si>
  <si>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</si>
  <si>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</si>
  <si>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</si>
  <si>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</si>
  <si>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</si>
  <si>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</si>
  <si>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</si>
  <si>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</si>
  <si>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</si>
  <si>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</si>
  <si>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</si>
  <si>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</si>
  <si>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</si>
  <si>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</si>
  <si>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</si>
  <si>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</si>
  <si>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</si>
  <si>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</si>
  <si>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</si>
  <si>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</si>
  <si>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</si>
  <si>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</si>
  <si>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</si>
  <si>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</si>
  <si>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</si>
  <si>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</si>
  <si>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</si>
  <si>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</si>
  <si>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</si>
  <si>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</si>
  <si>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</si>
  <si>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</si>
  <si>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</si>
  <si>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</si>
  <si>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</si>
  <si>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</si>
  <si>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</si>
  <si>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</si>
  <si>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</si>
  <si>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</si>
  <si>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</si>
  <si>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</si>
  <si>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</si>
  <si>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</si>
  <si>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</si>
  <si>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</si>
  <si>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</si>
  <si>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</si>
  <si>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</si>
  <si>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</si>
  <si>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</si>
  <si>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</si>
  <si>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</si>
  <si>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</si>
  <si>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</si>
  <si>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</si>
  <si>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</si>
  <si>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</si>
  <si>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</si>
  <si>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</si>
  <si>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</si>
  <si>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</si>
  <si>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</si>
  <si>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</si>
  <si>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</si>
  <si>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</si>
  <si>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</si>
  <si>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</si>
  <si>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</si>
  <si>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</si>
  <si>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</si>
  <si>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</si>
  <si>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</si>
  <si>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</si>
  <si>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</si>
  <si>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</si>
  <si>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</si>
  <si>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</si>
  <si>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</si>
  <si>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</si>
  <si>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</si>
  <si>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</si>
  <si>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</si>
  <si>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</si>
  <si>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</si>
  <si>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</si>
  <si>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</si>
  <si>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</si>
  <si>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</si>
  <si>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</si>
  <si>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</si>
  <si>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</si>
  <si>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</si>
  <si>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</si>
  <si>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</si>
  <si>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</si>
  <si>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</si>
  <si>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</si>
  <si>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</si>
  <si>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</si>
  <si>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</si>
  <si>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</si>
  <si>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</si>
  <si>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</si>
  <si>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</si>
  <si>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</si>
  <si>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</si>
  <si>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</si>
  <si>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</si>
  <si>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</si>
  <si>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</si>
  <si>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</si>
  <si>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</si>
  <si>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</si>
  <si>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</si>
  <si>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</si>
  <si>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</si>
  <si>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</si>
  <si>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</si>
  <si>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</si>
  <si>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</si>
  <si>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</si>
  <si>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</si>
  <si>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</si>
  <si>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</si>
  <si>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</si>
  <si>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</si>
  <si>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</si>
  <si>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</si>
  <si>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</si>
  <si>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</si>
  <si>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</si>
  <si>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</si>
  <si>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</si>
  <si>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</si>
  <si>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</si>
  <si>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</si>
  <si>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</si>
  <si>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</si>
  <si>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</si>
  <si>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</si>
  <si>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</si>
  <si>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</si>
  <si>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</si>
  <si>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</si>
  <si>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</si>
  <si>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</si>
  <si>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</si>
  <si>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</si>
  <si>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</si>
  <si>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</si>
  <si>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</si>
  <si>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</si>
  <si>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</si>
  <si>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</si>
  <si>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</si>
  <si>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</si>
  <si>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</si>
  <si>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</si>
  <si>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</si>
  <si>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</si>
  <si>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</si>
  <si>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</si>
  <si>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</si>
  <si>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</si>
  <si>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</si>
  <si>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</si>
  <si>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</si>
  <si>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</si>
  <si>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</si>
  <si>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</si>
  <si>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</si>
  <si>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</si>
  <si>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</si>
  <si>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</si>
  <si>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</si>
  <si>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</si>
  <si>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</si>
  <si>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</si>
  <si>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</si>
  <si>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</si>
  <si>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</si>
  <si>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</si>
  <si>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</si>
  <si>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</si>
  <si>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</si>
  <si>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</si>
  <si>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</si>
  <si>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</si>
  <si>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</si>
  <si>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</si>
  <si>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</si>
  <si>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</si>
  <si>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</si>
  <si>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</si>
  <si>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</si>
  <si>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</si>
  <si>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</si>
  <si>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</si>
  <si>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</si>
  <si>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</si>
  <si>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</si>
  <si>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</si>
  <si>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</si>
  <si>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</si>
  <si>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</si>
  <si>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</si>
  <si>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</si>
  <si>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</si>
  <si>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</si>
  <si>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</si>
  <si>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</si>
  <si>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</si>
  <si>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</si>
  <si>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</si>
  <si>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</si>
  <si>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</si>
  <si>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</si>
  <si>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</si>
  <si>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</si>
  <si>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</si>
  <si>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</si>
  <si>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</si>
  <si>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</si>
  <si>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</si>
  <si>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</si>
  <si>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</si>
  <si>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</si>
  <si>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</si>
  <si>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</si>
  <si>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</si>
  <si>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</si>
  <si>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</si>
  <si>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</si>
  <si>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</si>
  <si>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</si>
  <si>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</si>
  <si>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</si>
  <si>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</si>
  <si>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</si>
  <si>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</si>
  <si>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</si>
  <si>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</si>
  <si>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</si>
  <si>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</si>
  <si>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</si>
  <si>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</si>
  <si>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</si>
  <si>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</si>
  <si>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</si>
  <si>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</si>
  <si>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</si>
  <si>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</si>
  <si>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</si>
  <si>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</si>
  <si>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</si>
  <si>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</si>
  <si>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</si>
  <si>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</si>
  <si>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</si>
  <si>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</si>
  <si>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</si>
  <si>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</si>
  <si>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</si>
  <si>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</si>
  <si>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</si>
  <si>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</si>
  <si>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</si>
  <si>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</si>
  <si>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</si>
  <si>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</si>
  <si>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</si>
  <si>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</si>
  <si>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</si>
  <si>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</si>
  <si>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</si>
  <si>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</si>
  <si>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</si>
  <si>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</si>
  <si>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</si>
  <si>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</si>
  <si>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</si>
  <si>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</si>
  <si>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</si>
  <si>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</si>
  <si>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</si>
  <si>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</si>
  <si>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</si>
  <si>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</si>
  <si>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</si>
  <si>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</si>
  <si>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</si>
  <si>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</si>
  <si>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</si>
  <si>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</si>
  <si>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</si>
  <si>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</si>
  <si>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</si>
  <si>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</si>
  <si>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</si>
  <si>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</si>
  <si>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</si>
  <si>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</si>
  <si>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</si>
  <si>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</si>
  <si>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</si>
  <si>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</si>
  <si>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</si>
  <si>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</si>
  <si>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</si>
  <si>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</si>
  <si>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</si>
  <si>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</si>
  <si>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</si>
  <si>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</si>
  <si>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</si>
  <si>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</si>
  <si>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</si>
  <si>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</si>
  <si>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</si>
  <si>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</si>
  <si>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</si>
  <si>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</si>
  <si>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</si>
  <si>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</si>
  <si>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</si>
  <si>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</si>
  <si>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</si>
  <si>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</si>
  <si>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</si>
  <si>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</si>
  <si>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</si>
  <si>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</si>
  <si>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</si>
  <si>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</si>
  <si>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</si>
  <si>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</si>
  <si>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</si>
  <si>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</si>
  <si>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</si>
  <si>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</si>
  <si>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</si>
  <si>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</si>
  <si>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</si>
  <si>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</si>
  <si>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</si>
  <si>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</si>
  <si>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</si>
  <si>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</si>
  <si>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</si>
  <si>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</si>
  <si>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</si>
  <si>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</si>
  <si>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</si>
  <si>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</si>
  <si>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</si>
  <si>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</si>
  <si>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</si>
  <si>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</si>
  <si>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</si>
  <si>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</si>
  <si>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</si>
  <si>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</si>
  <si>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</si>
  <si>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</si>
  <si>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</si>
  <si>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</si>
  <si>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</si>
  <si>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</si>
  <si>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</si>
  <si>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</si>
  <si>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</si>
  <si>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</si>
  <si>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</si>
  <si>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</si>
  <si>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</si>
  <si>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</si>
  <si>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</si>
  <si>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</si>
  <si>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</si>
  <si>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</si>
  <si>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</si>
  <si>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</si>
  <si>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</si>
  <si>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</si>
  <si>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</si>
  <si>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</si>
  <si>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</si>
  <si>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</si>
  <si>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</si>
  <si>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</si>
  <si>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</si>
  <si>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</si>
  <si>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</si>
  <si>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</si>
  <si>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</si>
  <si>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</si>
  <si>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</si>
  <si>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</si>
  <si>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</si>
  <si>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</si>
  <si>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</si>
  <si>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</si>
  <si>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</si>
  <si>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</si>
  <si>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</si>
  <si>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</si>
  <si>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</si>
  <si>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</si>
  <si>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</si>
  <si>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</si>
  <si>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</si>
  <si>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</si>
  <si>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</si>
  <si>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</si>
  <si>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</si>
  <si>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</si>
  <si>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</si>
  <si>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</si>
  <si>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</si>
  <si>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</si>
  <si>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</si>
  <si>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</si>
  <si>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</si>
  <si>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</si>
  <si>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</si>
  <si>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</si>
  <si>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</si>
  <si>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</si>
  <si>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</si>
  <si>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</si>
  <si>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</si>
  <si>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</si>
  <si>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</si>
  <si>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</si>
  <si>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</si>
  <si>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</si>
  <si>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</si>
  <si>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</si>
  <si>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</si>
  <si>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</si>
  <si>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</si>
  <si>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</si>
  <si>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</si>
  <si>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</si>
  <si>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</si>
  <si>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</si>
  <si>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</si>
  <si>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</si>
  <si>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</si>
  <si>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</si>
  <si>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</si>
  <si>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</si>
  <si>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</si>
  <si>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</si>
  <si>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</si>
  <si>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</si>
  <si>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</si>
  <si>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</si>
  <si>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</si>
  <si>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</si>
  <si>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</si>
  <si>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</si>
  <si>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</si>
  <si>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</si>
  <si>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</si>
  <si>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</si>
  <si>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</si>
  <si>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</si>
  <si>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</si>
  <si>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</si>
  <si>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</si>
  <si>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</si>
  <si>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</si>
  <si>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</si>
  <si>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</si>
  <si>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</si>
  <si>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</si>
  <si>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</si>
  <si>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</si>
  <si>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</si>
  <si>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</si>
  <si>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</si>
  <si>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</si>
  <si>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</si>
  <si>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</si>
  <si>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</si>
  <si>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</si>
  <si>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</si>
  <si>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</si>
  <si>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</si>
  <si>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</si>
  <si>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</si>
  <si>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</si>
  <si>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</si>
  <si>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</si>
  <si>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</si>
  <si>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</si>
  <si>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</si>
  <si>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</si>
  <si>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</si>
  <si>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</si>
  <si>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</si>
  <si>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</si>
  <si>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</si>
  <si>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</si>
  <si>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</si>
  <si>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</si>
  <si>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</si>
  <si>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</si>
  <si>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</si>
  <si>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</si>
  <si>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</si>
  <si>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</si>
  <si>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</si>
  <si>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</si>
  <si>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</si>
  <si>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</si>
  <si>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</si>
  <si>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</si>
  <si>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</si>
  <si>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</si>
  <si>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</si>
  <si>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</si>
  <si>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</si>
  <si>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</si>
  <si>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</si>
  <si>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</si>
  <si>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</si>
  <si>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</si>
  <si>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</si>
  <si>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</si>
  <si>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</si>
  <si>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</si>
  <si>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</si>
  <si>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</si>
  <si>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</si>
  <si>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</si>
  <si>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</si>
  <si>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</si>
  <si>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</si>
  <si>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</si>
  <si>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</si>
  <si>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</si>
  <si>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</si>
  <si>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</si>
  <si>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</si>
  <si>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</si>
  <si>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</si>
  <si>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</si>
  <si>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</si>
  <si>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</si>
  <si>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</si>
  <si>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</si>
  <si>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</si>
  <si>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</si>
  <si>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</si>
  <si>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</si>
  <si>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</si>
  <si>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</si>
  <si>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</si>
  <si>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</si>
  <si>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</si>
  <si>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</si>
  <si>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</si>
  <si>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</si>
  <si>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</si>
  <si>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</si>
  <si>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</si>
  <si>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</si>
  <si>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</si>
  <si>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</si>
  <si>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</si>
  <si>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</si>
  <si>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</si>
  <si>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</si>
  <si>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</si>
  <si>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</si>
  <si>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</si>
  <si>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</si>
  <si>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</si>
  <si>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</si>
  <si>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</si>
  <si>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</si>
  <si>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</si>
  <si>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</si>
  <si>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</si>
  <si>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</si>
  <si>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</si>
  <si>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</si>
  <si>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</si>
  <si>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</si>
  <si>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</si>
  <si>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</si>
  <si>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</si>
  <si>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</si>
  <si>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</si>
  <si>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</si>
  <si>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</si>
  <si>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</si>
  <si>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</si>
  <si>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</si>
  <si>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</si>
  <si>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</si>
  <si>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</si>
  <si>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</si>
  <si>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</si>
  <si>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</si>
  <si>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</si>
  <si>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</si>
  <si>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</si>
  <si>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</si>
  <si>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</si>
  <si>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</si>
  <si>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</si>
  <si>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</si>
  <si>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</si>
  <si>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</si>
  <si>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</si>
  <si>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</si>
  <si>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</si>
  <si>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</si>
  <si>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</si>
  <si>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</si>
  <si>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</si>
  <si>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</si>
  <si>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</si>
  <si>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</si>
  <si>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</si>
  <si>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</si>
  <si>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</si>
  <si>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</si>
  <si>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</si>
  <si>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</si>
  <si>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</si>
  <si>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</si>
  <si>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</si>
  <si>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</si>
  <si>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</si>
  <si>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</si>
  <si>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</si>
  <si>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</si>
  <si>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</si>
  <si>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</si>
  <si>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</si>
  <si>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</si>
  <si>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</si>
  <si>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</si>
  <si>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</si>
  <si>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</si>
  <si>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</si>
  <si>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</si>
  <si>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</si>
  <si>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</si>
  <si>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</si>
  <si>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</si>
  <si>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</si>
  <si>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</si>
  <si>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</si>
  <si>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</si>
  <si>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</si>
  <si>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</si>
  <si>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</si>
  <si>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</si>
  <si>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</si>
  <si>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</si>
  <si>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</si>
  <si>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</si>
  <si>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</si>
  <si>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</si>
  <si>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</si>
  <si>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</si>
  <si>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</si>
  <si>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</si>
  <si>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</si>
  <si>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</si>
  <si>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</si>
  <si>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</si>
  <si>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</si>
  <si>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</si>
  <si>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</si>
  <si>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</si>
  <si>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</si>
  <si>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</si>
  <si>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</si>
  <si>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</si>
  <si>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</si>
  <si>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</si>
  <si>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</si>
  <si>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</si>
  <si>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</si>
  <si>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</si>
  <si>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</si>
  <si>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</si>
  <si>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</si>
  <si>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</si>
  <si>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</si>
  <si>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</si>
  <si>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</si>
  <si>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</si>
  <si>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</si>
  <si>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</si>
  <si>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</si>
  <si>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</si>
  <si>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</si>
  <si>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</si>
  <si>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</si>
  <si>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</si>
  <si>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</si>
  <si>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</si>
  <si>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</si>
  <si>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</si>
  <si>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</si>
  <si>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</si>
  <si>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</si>
  <si>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</si>
  <si>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</si>
  <si>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</si>
  <si>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</si>
  <si>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</si>
  <si>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</si>
  <si>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</si>
  <si>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</si>
  <si>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</si>
  <si>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</si>
  <si>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</si>
  <si>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</si>
  <si>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</si>
  <si>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</si>
  <si>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</si>
  <si>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</si>
  <si>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</si>
  <si>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</si>
  <si>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</si>
  <si>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</si>
  <si>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</si>
  <si>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</si>
  <si>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</si>
  <si>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</si>
  <si>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</si>
  <si>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</si>
  <si>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</si>
  <si>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</si>
  <si>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</si>
  <si>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</si>
  <si>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</si>
  <si>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</si>
  <si>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</si>
  <si>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</si>
  <si>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</si>
  <si>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</si>
  <si>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</si>
  <si>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</si>
  <si>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</si>
  <si>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</si>
  <si>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</si>
  <si>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</si>
  <si>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</si>
  <si>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</si>
  <si>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</si>
  <si>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</si>
  <si>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</si>
  <si>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</si>
  <si>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</si>
  <si>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</si>
  <si>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</si>
  <si>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</si>
  <si>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</si>
  <si>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</si>
  <si>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</si>
  <si>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</si>
  <si>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</si>
  <si>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</si>
  <si>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</si>
  <si>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</si>
  <si>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</si>
  <si>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</si>
  <si>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</si>
  <si>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</si>
  <si>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</si>
  <si>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</si>
  <si>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</si>
  <si>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</si>
  <si>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</si>
  <si>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</si>
  <si>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</si>
  <si>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</si>
  <si>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</si>
  <si>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</si>
  <si>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</si>
  <si>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</si>
  <si>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</si>
  <si>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</si>
  <si>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</si>
  <si>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</si>
  <si>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</si>
  <si>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</si>
  <si>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</si>
  <si>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</si>
  <si>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</si>
  <si>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</si>
  <si>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</si>
  <si>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</si>
  <si>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</si>
  <si>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</si>
  <si>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</si>
  <si>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</si>
  <si>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</si>
  <si>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</si>
  <si>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</si>
  <si>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</si>
  <si>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</si>
  <si>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</si>
  <si>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</si>
  <si>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</si>
  <si>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</si>
  <si>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</si>
  <si>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</si>
  <si>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</si>
  <si>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</si>
  <si>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</si>
  <si>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</si>
  <si>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</si>
  <si>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</si>
  <si>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</si>
  <si>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</si>
  <si>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</si>
  <si>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</si>
  <si>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</si>
  <si>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</si>
  <si>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</si>
  <si>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</si>
  <si>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</si>
  <si>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</si>
  <si>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</si>
  <si>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</si>
  <si>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</si>
  <si>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</si>
  <si>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</si>
  <si>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</si>
  <si>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</si>
  <si>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</si>
  <si>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</si>
  <si>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</si>
  <si>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</si>
  <si>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</si>
  <si>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</si>
  <si>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</si>
  <si>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</si>
  <si>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</si>
  <si>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</si>
  <si>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</si>
  <si>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</si>
  <si>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</si>
  <si>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</si>
  <si>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</si>
  <si>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</si>
  <si>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</si>
  <si>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</si>
  <si>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</si>
  <si>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</si>
  <si>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</si>
  <si>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</si>
  <si>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</si>
  <si>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</si>
  <si>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</si>
  <si>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</si>
  <si>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</si>
  <si>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</si>
  <si>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</si>
  <si>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</si>
  <si>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</si>
  <si>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</si>
  <si>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</si>
  <si>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</si>
  <si>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</si>
  <si>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</si>
  <si>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</si>
  <si>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</si>
  <si>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</si>
  <si>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</si>
  <si>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</si>
  <si>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</si>
  <si>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</si>
  <si>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</si>
  <si>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</si>
  <si>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</si>
  <si>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</si>
  <si>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</si>
  <si>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</si>
  <si>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</si>
  <si>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</si>
  <si>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</si>
  <si>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</si>
  <si>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</si>
  <si>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</si>
  <si>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</si>
  <si>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</si>
  <si>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</si>
  <si>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</si>
  <si>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</si>
  <si>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</si>
  <si>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</si>
  <si>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</si>
  <si>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</si>
  <si>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</si>
  <si>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</si>
  <si>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</si>
  <si>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</si>
  <si>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</si>
  <si>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</si>
  <si>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</si>
  <si>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</si>
  <si>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</si>
  <si>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</si>
  <si>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</si>
  <si>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</si>
  <si>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</si>
  <si>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</si>
  <si>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</si>
  <si>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</si>
  <si>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</si>
  <si>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</si>
  <si>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</si>
  <si>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</si>
  <si>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</si>
  <si>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</si>
  <si>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</si>
  <si>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</si>
  <si>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</si>
  <si>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</si>
  <si>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</si>
  <si>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</si>
  <si>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</si>
  <si>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</si>
  <si>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</si>
  <si>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</si>
  <si>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</si>
  <si>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</si>
  <si>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</si>
  <si>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</si>
  <si>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</si>
  <si>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</si>
  <si>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</si>
  <si>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</si>
  <si>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</si>
  <si>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</si>
  <si>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</si>
  <si>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</si>
  <si>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</si>
  <si>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</si>
  <si>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</si>
  <si>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</si>
  <si>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</si>
  <si>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</si>
  <si>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</si>
  <si>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</si>
  <si>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</si>
  <si>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</si>
  <si>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</si>
  <si>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</si>
  <si>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</si>
  <si>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</si>
  <si>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</si>
  <si>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</si>
  <si>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</si>
  <si>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</si>
  <si>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</si>
  <si>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</si>
  <si>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</si>
  <si>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</si>
  <si>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</si>
  <si>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</si>
  <si>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</si>
  <si>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</si>
  <si>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</si>
  <si>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</si>
  <si>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</si>
  <si>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</si>
  <si>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</si>
  <si>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</si>
  <si>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</si>
  <si>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</si>
  <si>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</si>
  <si>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</si>
  <si>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</si>
  <si>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</si>
  <si>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</si>
  <si>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</si>
  <si>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</si>
  <si>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</si>
  <si>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</si>
  <si>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</si>
  <si>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</si>
  <si>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</si>
  <si>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</si>
  <si>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</si>
  <si>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</si>
  <si>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</si>
  <si>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</si>
  <si>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</si>
  <si>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</si>
  <si>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</si>
  <si>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</si>
  <si>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</si>
  <si>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</si>
  <si>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</si>
  <si>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</si>
  <si>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</si>
  <si>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</si>
  <si>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</si>
  <si>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</si>
  <si>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</si>
  <si>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</si>
  <si>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</si>
  <si>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</si>
  <si>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</si>
  <si>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</si>
  <si>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</si>
  <si>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</si>
  <si>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</si>
  <si>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</si>
  <si>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</si>
  <si>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</si>
  <si>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</si>
  <si>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</si>
  <si>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</si>
  <si>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</si>
  <si>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</si>
  <si>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</si>
  <si>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</si>
  <si>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</si>
  <si>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</si>
  <si>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</si>
  <si>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</si>
  <si>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</si>
  <si>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</si>
  <si>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</si>
  <si>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</si>
  <si>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</si>
  <si>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</si>
  <si>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</si>
  <si>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</si>
  <si>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</si>
  <si>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</si>
  <si>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</si>
  <si>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</si>
  <si>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</si>
  <si>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</si>
  <si>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</si>
  <si>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</si>
  <si>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</si>
  <si>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</si>
  <si>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</si>
  <si>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</si>
  <si>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</si>
  <si>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</si>
  <si>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</si>
  <si>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</si>
  <si>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</si>
  <si>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</si>
  <si>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</si>
  <si>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</si>
  <si>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</si>
  <si>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</si>
  <si>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</si>
  <si>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</si>
  <si>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</si>
  <si>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</si>
  <si>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</si>
  <si>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</si>
  <si>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</si>
  <si>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</si>
  <si>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</si>
  <si>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</si>
  <si>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</si>
  <si>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</si>
  <si>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</si>
  <si>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</si>
  <si>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</si>
  <si>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</si>
  <si>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</si>
  <si>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</si>
  <si>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</si>
  <si>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</si>
  <si>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</si>
  <si>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</si>
  <si>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</si>
  <si>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</si>
  <si>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</si>
  <si>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</si>
  <si>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</si>
  <si>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</si>
  <si>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</si>
  <si>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</si>
  <si>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</si>
  <si>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</si>
  <si>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</si>
  <si>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</si>
  <si>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</si>
  <si>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</si>
  <si>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</si>
  <si>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</si>
  <si>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</si>
  <si>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</si>
  <si>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</si>
  <si>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</si>
  <si>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</si>
  <si>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</si>
  <si>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</si>
  <si>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</si>
  <si>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</si>
  <si>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</si>
  <si>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</si>
  <si>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</si>
  <si>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</si>
  <si>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</si>
  <si>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</si>
  <si>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</si>
  <si>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</si>
  <si>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</si>
  <si>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</si>
  <si>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</si>
  <si>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</si>
  <si>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</si>
  <si>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</si>
  <si>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</si>
  <si>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</si>
  <si>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</si>
  <si>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</si>
  <si>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</si>
  <si>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</si>
  <si>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</si>
  <si>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</si>
  <si>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</si>
  <si>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</si>
  <si>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</si>
  <si>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</si>
  <si>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</si>
  <si>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</si>
  <si>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</si>
  <si>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</si>
  <si>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</si>
  <si>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</si>
  <si>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</si>
  <si>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</si>
  <si>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</si>
  <si>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</si>
  <si>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</si>
  <si>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</si>
  <si>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</si>
  <si>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</si>
  <si>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</si>
  <si>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</si>
  <si>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</si>
  <si>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</si>
  <si>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</si>
  <si>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</si>
  <si>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</si>
  <si>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</si>
  <si>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</si>
  <si>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</si>
  <si>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</si>
  <si>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</si>
  <si>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</si>
  <si>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</si>
  <si>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</si>
  <si>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</si>
  <si>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</si>
  <si>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</si>
  <si>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</si>
  <si>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</si>
  <si>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</si>
  <si>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</si>
  <si>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</si>
  <si>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</si>
  <si>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</si>
  <si>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</si>
  <si>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</si>
  <si>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</si>
  <si>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</si>
  <si>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</si>
  <si>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</si>
  <si>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</si>
  <si>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</si>
  <si>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</si>
  <si>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</si>
  <si>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</si>
  <si>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</si>
  <si>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</si>
  <si>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</si>
  <si>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</si>
  <si>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</si>
  <si>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</si>
  <si>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</si>
  <si>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</si>
  <si>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</si>
  <si>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</si>
  <si>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</si>
  <si>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</si>
  <si>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</si>
  <si>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</si>
  <si>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</si>
  <si>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</si>
  <si>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</si>
  <si>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</si>
  <si>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</si>
  <si>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</si>
  <si>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</si>
  <si>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</si>
  <si>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</si>
  <si>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</si>
  <si>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</si>
  <si>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</si>
  <si>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</si>
  <si>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</si>
  <si>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</si>
  <si>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</si>
  <si>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</si>
  <si>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</si>
  <si>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</si>
  <si>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</si>
  <si>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</si>
  <si>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</si>
  <si>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</si>
  <si>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</si>
  <si>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</si>
  <si>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</si>
  <si>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</si>
  <si>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</si>
  <si>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</si>
  <si>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</si>
  <si>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</si>
  <si>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</si>
  <si>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</si>
  <si>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</si>
  <si>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</si>
  <si>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</si>
  <si>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</si>
  <si>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</si>
  <si>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</si>
  <si>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</si>
  <si>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</si>
  <si>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</si>
  <si>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</si>
  <si>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</si>
  <si>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</si>
  <si>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</si>
  <si>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</si>
  <si>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</si>
  <si>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</si>
  <si>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</si>
  <si>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</si>
  <si>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</si>
  <si>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</si>
  <si>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</si>
  <si>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</si>
  <si>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</si>
  <si>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</si>
  <si>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</si>
  <si>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</si>
  <si>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</si>
  <si>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</si>
  <si>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</si>
  <si>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</si>
  <si>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</si>
  <si>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</si>
  <si>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</si>
  <si>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</si>
  <si>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</si>
  <si>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</si>
  <si>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</si>
  <si>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</si>
  <si>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</si>
  <si>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</si>
  <si>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</si>
  <si>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</si>
  <si>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</si>
  <si>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</si>
  <si>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</si>
  <si>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</si>
  <si>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</si>
  <si>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</si>
  <si>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</si>
  <si>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</si>
  <si>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</si>
  <si>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</si>
  <si>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</si>
  <si>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</si>
  <si>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</si>
  <si>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</si>
  <si>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</si>
  <si>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</si>
  <si>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</si>
  <si>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</si>
  <si>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</si>
  <si>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</si>
  <si>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</si>
  <si>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</si>
  <si>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</si>
  <si>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</si>
  <si>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</si>
  <si>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</si>
  <si>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</si>
  <si>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</si>
  <si>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</si>
  <si>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</si>
  <si>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</si>
  <si>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</si>
  <si>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</si>
  <si>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</si>
  <si>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</si>
  <si>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</si>
  <si>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</si>
  <si>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</si>
  <si>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</si>
  <si>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</si>
  <si>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</si>
  <si>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</si>
  <si>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</si>
  <si>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</si>
  <si>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</si>
  <si>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</si>
  <si>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</si>
  <si>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</si>
  <si>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</si>
  <si>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</si>
  <si>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</si>
  <si>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</si>
  <si>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</si>
  <si>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</si>
  <si>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</si>
  <si>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</si>
  <si>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</si>
  <si>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</si>
  <si>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</si>
  <si>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</si>
  <si>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</si>
  <si>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</si>
  <si>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</si>
  <si>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</si>
  <si>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</si>
  <si>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</si>
  <si>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</si>
  <si>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</si>
  <si>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</si>
  <si>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</si>
  <si>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</si>
  <si>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</si>
  <si>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</si>
  <si>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</si>
  <si>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</si>
  <si>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</si>
  <si>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</si>
  <si>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</si>
  <si>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</si>
  <si>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</si>
  <si>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</si>
  <si>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</si>
  <si>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</si>
  <si>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</si>
  <si>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</si>
  <si>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</si>
  <si>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</si>
  <si>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</si>
  <si>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</si>
  <si>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</si>
  <si>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</si>
  <si>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</si>
  <si>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</si>
  <si>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</si>
  <si>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</si>
  <si>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</si>
  <si>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</si>
  <si>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</si>
  <si>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</si>
  <si>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</si>
  <si>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</si>
  <si>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</si>
  <si>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</si>
  <si>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</si>
  <si>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</si>
  <si>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</si>
  <si>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</si>
  <si>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</si>
  <si>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</si>
  <si>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</si>
  <si>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</si>
  <si>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</si>
  <si>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</si>
  <si>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</si>
  <si>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</si>
  <si>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</si>
  <si>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</si>
  <si>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</si>
  <si>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</si>
  <si>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</si>
  <si>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</si>
  <si>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</si>
  <si>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</si>
  <si>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</si>
  <si>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</si>
  <si>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</si>
  <si>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</si>
  <si>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</si>
  <si>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</si>
  <si>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</si>
  <si>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</si>
  <si>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</si>
  <si>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</si>
  <si>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</si>
  <si>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</si>
  <si>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</si>
  <si>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</si>
  <si>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</si>
  <si>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</si>
  <si>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</si>
  <si>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</si>
  <si>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</si>
  <si>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</si>
  <si>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</si>
  <si>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</si>
  <si>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</si>
  <si>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</si>
  <si>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</si>
  <si>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</si>
  <si>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</si>
  <si>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</si>
  <si>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</si>
  <si>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</si>
  <si>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</si>
  <si>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</si>
  <si>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</si>
  <si>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</si>
  <si>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</si>
  <si>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</si>
  <si>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</si>
  <si>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</si>
  <si>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</si>
  <si>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</si>
  <si>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</si>
  <si>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</si>
  <si>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</si>
  <si>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</si>
  <si>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</si>
  <si>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</si>
  <si>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</si>
  <si>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</si>
  <si>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</si>
  <si>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</si>
  <si>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</si>
  <si>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</si>
  <si>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</si>
  <si>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</si>
  <si>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</si>
  <si>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</si>
  <si>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</si>
  <si>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</si>
  <si>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</si>
  <si>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</si>
  <si>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</si>
  <si>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</si>
  <si>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</si>
  <si>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</si>
  <si>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</si>
  <si>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</si>
  <si>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</si>
  <si>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</si>
  <si>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</si>
  <si>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</si>
  <si>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</si>
  <si>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</si>
  <si>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</si>
  <si>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</si>
  <si>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</si>
  <si>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</si>
  <si>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</si>
  <si>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</si>
  <si>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</si>
  <si>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</si>
  <si>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</si>
  <si>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</si>
  <si>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</si>
  <si>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</si>
  <si>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</si>
  <si>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</si>
  <si>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</si>
  <si>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</si>
  <si>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</si>
  <si>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</si>
  <si>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</si>
  <si>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</si>
  <si>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</si>
  <si>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</si>
  <si>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</si>
  <si>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</si>
  <si>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</si>
  <si>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</si>
  <si>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</si>
  <si>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</si>
  <si>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</si>
  <si>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</si>
  <si>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</si>
  <si>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</si>
  <si>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</si>
  <si>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</si>
  <si>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</si>
  <si>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</si>
  <si>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</si>
  <si>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</si>
  <si>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</si>
  <si>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</si>
  <si>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</si>
  <si>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</si>
  <si>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</si>
  <si>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</si>
  <si>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</si>
  <si>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</si>
  <si>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</si>
  <si>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</si>
  <si>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</si>
  <si>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</si>
  <si>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</si>
  <si>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</si>
  <si>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</si>
  <si>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</si>
  <si>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</si>
  <si>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</si>
  <si>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</si>
  <si>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</si>
  <si>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</si>
  <si>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</si>
  <si>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</si>
  <si>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</si>
  <si>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</si>
  <si>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</si>
  <si>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</si>
  <si>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</si>
  <si>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</si>
  <si>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</si>
  <si>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</si>
  <si>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</si>
  <si>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</si>
  <si>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</si>
  <si>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</si>
  <si>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</si>
  <si>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</si>
  <si>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</si>
  <si>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</si>
  <si>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</si>
  <si>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</si>
  <si>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</si>
  <si>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</si>
  <si>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</si>
  <si>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</si>
  <si>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</si>
  <si>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</si>
  <si>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</si>
  <si>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</si>
  <si>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</si>
  <si>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</si>
  <si>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</si>
  <si>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</si>
  <si>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</si>
  <si>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</si>
  <si>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</si>
  <si>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</si>
  <si>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</si>
  <si>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</si>
  <si>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</si>
  <si>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</si>
  <si>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</si>
  <si>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</si>
  <si>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</si>
  <si>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</si>
  <si>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</si>
  <si>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</si>
  <si>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</si>
  <si>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</si>
  <si>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</si>
  <si>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</si>
  <si>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</si>
  <si>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</si>
  <si>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</si>
  <si>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</si>
  <si>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</si>
  <si>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</si>
  <si>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</si>
  <si>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</si>
  <si>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</si>
  <si>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</si>
  <si>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</si>
  <si>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</si>
  <si>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</si>
  <si>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</si>
  <si>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</si>
  <si>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</si>
  <si>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</si>
  <si>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</si>
  <si>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</si>
  <si>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</si>
  <si>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</si>
  <si>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</si>
  <si>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</si>
  <si>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</si>
  <si>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</si>
  <si>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</si>
  <si>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</si>
  <si>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</si>
  <si>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</si>
  <si>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</si>
  <si>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</si>
  <si>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</si>
  <si>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</si>
  <si>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</si>
  <si>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</si>
  <si>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</si>
  <si>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</si>
  <si>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</si>
  <si>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</si>
  <si>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</si>
  <si>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</si>
  <si>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</si>
  <si>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</si>
  <si>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</si>
  <si>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</si>
  <si>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</si>
  <si>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</si>
  <si>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</si>
  <si>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</si>
  <si>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</si>
  <si>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</si>
  <si>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</si>
  <si>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</si>
  <si>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</si>
  <si>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</si>
  <si>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</si>
  <si>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</si>
  <si>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</si>
  <si>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</si>
  <si>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</si>
  <si>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</si>
  <si>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</si>
  <si>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</si>
  <si>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</si>
  <si>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</si>
  <si>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</si>
  <si>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</si>
  <si>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</si>
  <si>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</si>
  <si>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</si>
  <si>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</si>
  <si>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</si>
  <si>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</si>
  <si>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</si>
  <si>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</si>
  <si>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</si>
  <si>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</si>
  <si>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</si>
  <si>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</si>
  <si>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</si>
  <si>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</si>
  <si>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</si>
  <si>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</si>
  <si>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</si>
  <si>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</si>
  <si>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</si>
  <si>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</si>
  <si>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</si>
  <si>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</si>
  <si>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</si>
  <si>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</si>
  <si>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</si>
  <si>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</si>
  <si>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</si>
  <si>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</si>
  <si>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</si>
  <si>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</si>
  <si>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</si>
  <si>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</si>
  <si>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</si>
  <si>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</si>
  <si>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</si>
  <si>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</si>
  <si>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</si>
  <si>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</si>
  <si>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</si>
  <si>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</si>
  <si>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</si>
  <si>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</si>
  <si>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</si>
  <si>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</si>
  <si>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</si>
  <si>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</si>
  <si>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</si>
  <si>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</si>
  <si>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</si>
  <si>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</si>
  <si>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</si>
  <si>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</si>
  <si>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</si>
  <si>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</si>
  <si>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</si>
  <si>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</si>
  <si>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</si>
  <si>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</si>
  <si>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</si>
  <si>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</si>
  <si>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</si>
  <si>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</si>
  <si>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</si>
  <si>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</si>
  <si>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</si>
  <si>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</si>
  <si>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</si>
  <si>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</si>
  <si>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</si>
  <si>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</si>
  <si>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</si>
  <si>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</si>
  <si>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</si>
  <si>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</si>
  <si>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</si>
  <si>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</si>
  <si>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</si>
  <si>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</si>
  <si>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</si>
  <si>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</si>
  <si>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</si>
  <si>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</si>
  <si>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</si>
  <si>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</si>
  <si>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</si>
  <si>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</si>
  <si>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</si>
  <si>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</si>
  <si>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</si>
  <si>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</si>
  <si>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</si>
  <si>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</si>
  <si>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</si>
  <si>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</si>
  <si>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</si>
  <si>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</si>
  <si>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</si>
  <si>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</si>
  <si>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</si>
  <si>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</si>
  <si>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</si>
  <si>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</si>
  <si>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</si>
  <si>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</si>
  <si>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</si>
  <si>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</si>
  <si>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</si>
  <si>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</si>
  <si>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</si>
  <si>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</si>
  <si>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</si>
  <si>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</si>
  <si>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</si>
  <si>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</si>
  <si>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</si>
  <si>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</si>
  <si>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</si>
  <si>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</si>
  <si>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</si>
  <si>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</si>
  <si>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</si>
  <si>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</si>
  <si>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</si>
  <si>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</si>
  <si>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</si>
  <si>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</si>
  <si>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</si>
  <si>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</si>
  <si>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</si>
  <si>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</si>
  <si>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</si>
  <si>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</si>
  <si>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</si>
  <si>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</si>
  <si>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</si>
  <si>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</si>
  <si>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</si>
  <si>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</si>
  <si>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</si>
  <si>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</si>
  <si>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</si>
  <si>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</si>
  <si>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</si>
  <si>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</si>
  <si>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</si>
  <si>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</si>
  <si>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</si>
  <si>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</si>
  <si>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</si>
  <si>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</si>
  <si>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</si>
  <si>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</si>
  <si>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</si>
  <si>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</si>
  <si>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</si>
  <si>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</si>
  <si>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</si>
  <si>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</si>
  <si>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</si>
  <si>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</si>
  <si>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</si>
  <si>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</si>
  <si>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</si>
  <si>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</si>
  <si>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</si>
  <si>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</si>
  <si>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</si>
  <si>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</si>
  <si>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</si>
  <si>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</si>
  <si>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</si>
  <si>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</si>
  <si>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</si>
  <si>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</si>
  <si>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</si>
  <si>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</si>
  <si>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</si>
  <si>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</si>
  <si>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</si>
  <si>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</si>
  <si>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</si>
  <si>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</si>
  <si>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</si>
  <si>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</si>
  <si>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</si>
  <si>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</si>
  <si>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</si>
  <si>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</si>
  <si>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</si>
  <si>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</si>
  <si>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</si>
  <si>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</si>
  <si>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</si>
  <si>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</si>
  <si>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</si>
  <si>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</si>
  <si>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</si>
  <si>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</si>
  <si>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</si>
  <si>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</si>
  <si>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</si>
  <si>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</si>
  <si>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</si>
  <si>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</si>
  <si>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</si>
  <si>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</si>
  <si>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</si>
  <si>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</si>
  <si>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</si>
  <si>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</si>
  <si>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</si>
  <si>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</si>
  <si>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</si>
  <si>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</si>
  <si>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</si>
  <si>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</si>
  <si>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</si>
  <si>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</si>
  <si>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</si>
  <si>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</si>
  <si>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</si>
  <si>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</si>
  <si>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</si>
  <si>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</si>
  <si>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</si>
  <si>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</si>
  <si>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</si>
  <si>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</si>
  <si>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</si>
  <si>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</si>
  <si>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</si>
  <si>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</si>
  <si>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</si>
  <si>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</si>
  <si>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</si>
  <si>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</si>
  <si>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</si>
  <si>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</si>
  <si>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</si>
  <si>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</si>
  <si>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</si>
  <si>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</si>
  <si>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</si>
  <si>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</si>
  <si>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</si>
  <si>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</si>
  <si>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</si>
  <si>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</si>
  <si>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</si>
  <si>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</si>
  <si>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</si>
  <si>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</si>
  <si>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</si>
  <si>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</si>
  <si>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</si>
  <si>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</si>
  <si>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</si>
  <si>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</si>
  <si>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</si>
  <si>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</si>
  <si>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</si>
  <si>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</si>
  <si>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</si>
  <si>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</si>
  <si>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</si>
  <si>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</si>
  <si>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</si>
  <si>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</si>
  <si>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</si>
  <si>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</si>
  <si>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</si>
  <si>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</si>
  <si>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</si>
  <si>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</si>
  <si>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</si>
  <si>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</si>
  <si>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</si>
  <si>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</si>
  <si>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</si>
  <si>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</si>
  <si>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</si>
  <si>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</si>
  <si>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</si>
  <si>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</si>
  <si>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</si>
  <si>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</si>
  <si>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</si>
  <si>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</si>
  <si>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</si>
  <si>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</si>
  <si>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</si>
  <si>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</si>
  <si>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</si>
  <si>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</si>
  <si>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</si>
  <si>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</si>
  <si>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</si>
  <si>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</si>
  <si>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</si>
  <si>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</si>
  <si>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</si>
  <si>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</si>
  <si>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</si>
  <si>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</si>
  <si>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</si>
  <si>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</si>
  <si>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</si>
  <si>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</si>
  <si>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</si>
  <si>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</si>
  <si>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</si>
  <si>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</si>
  <si>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</si>
  <si>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</si>
  <si>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</si>
  <si>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</si>
  <si>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</si>
  <si>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</si>
  <si>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</si>
  <si>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</si>
  <si>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</si>
  <si>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</si>
  <si>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</si>
  <si>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</si>
  <si>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</si>
  <si>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</si>
  <si>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</si>
  <si>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</si>
  <si>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</si>
  <si>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</si>
  <si>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</si>
  <si>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</si>
  <si>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</si>
  <si>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</si>
  <si>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</si>
  <si>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</si>
  <si>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</si>
  <si>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</si>
  <si>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</si>
  <si>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</si>
  <si>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</si>
  <si>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</si>
  <si>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</si>
  <si>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</si>
  <si>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</si>
  <si>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</si>
  <si>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</si>
  <si>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</si>
  <si>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</si>
  <si>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</si>
  <si>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</si>
  <si>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</si>
  <si>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</si>
  <si>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</si>
  <si>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</si>
  <si>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</si>
  <si>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</si>
  <si>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</si>
  <si>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</si>
  <si>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</si>
  <si>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</si>
  <si>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</si>
  <si>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</si>
  <si>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</si>
  <si>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</si>
  <si>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</si>
  <si>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</si>
  <si>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</si>
  <si>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</si>
  <si>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</si>
  <si>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</si>
  <si>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</si>
  <si>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</si>
  <si>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</si>
  <si>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</si>
  <si>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</si>
  <si>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</si>
  <si>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</si>
  <si>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</si>
  <si>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</si>
  <si>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</si>
  <si>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</si>
  <si>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</si>
  <si>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</si>
  <si>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</si>
  <si>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</si>
  <si>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</si>
  <si>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</si>
  <si>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</si>
  <si>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</si>
  <si>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</si>
  <si>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</si>
  <si>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</si>
  <si>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</si>
  <si>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</si>
  <si>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</si>
  <si>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</si>
  <si>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</si>
  <si>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</si>
  <si>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</si>
  <si>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</si>
  <si>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</si>
  <si>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</si>
  <si>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</si>
  <si>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</si>
  <si>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</si>
  <si>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</si>
  <si>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</si>
  <si>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</si>
  <si>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</si>
  <si>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</si>
  <si>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</si>
  <si>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</si>
  <si>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</si>
  <si>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</si>
  <si>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</si>
  <si>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</si>
  <si>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</si>
  <si>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</si>
  <si>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</si>
  <si>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</si>
  <si>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</si>
  <si>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</si>
  <si>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</si>
  <si>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</si>
  <si>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</si>
  <si>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</si>
  <si>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</si>
  <si>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</si>
  <si>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</si>
  <si>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</si>
  <si>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</si>
  <si>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</si>
  <si>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</si>
  <si>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</si>
  <si>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</si>
  <si>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</si>
  <si>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</si>
  <si>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</si>
  <si>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</si>
  <si>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</si>
  <si>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</si>
  <si>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</si>
  <si>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</si>
  <si>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</si>
  <si>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</si>
  <si>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</si>
  <si>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</si>
  <si>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</si>
  <si>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</si>
  <si>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</si>
  <si>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</si>
  <si>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</si>
  <si>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</si>
  <si>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</si>
  <si>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</si>
  <si>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</si>
  <si>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</si>
  <si>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</si>
  <si>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</si>
  <si>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</si>
  <si>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</si>
  <si>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</si>
  <si>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</si>
  <si>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</si>
  <si>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</si>
  <si>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</si>
  <si>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</si>
  <si>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</si>
  <si>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</si>
  <si>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</si>
  <si>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</si>
  <si>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</si>
  <si>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</si>
  <si>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</si>
  <si>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</si>
  <si>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</si>
  <si>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</si>
  <si>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</si>
  <si>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</si>
  <si>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</si>
  <si>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</si>
  <si>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</si>
  <si>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</si>
  <si>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</si>
  <si>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</si>
  <si>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</si>
  <si>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</si>
  <si>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</si>
  <si>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</si>
  <si>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</si>
  <si>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</si>
  <si>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</si>
  <si>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</si>
  <si>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</si>
  <si>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</si>
  <si>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</si>
  <si>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</si>
  <si>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</si>
  <si>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</si>
  <si>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</si>
  <si>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</si>
  <si>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</si>
  <si>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</si>
  <si>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</si>
  <si>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</si>
  <si>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</si>
  <si>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</si>
  <si>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</si>
  <si>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</si>
  <si>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</si>
  <si>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</si>
  <si>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</si>
  <si>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</si>
  <si>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</si>
  <si>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</si>
  <si>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</si>
  <si>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</si>
  <si>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</si>
  <si>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</si>
  <si>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</si>
  <si>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</si>
  <si>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</si>
  <si>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</si>
  <si>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</si>
  <si>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</si>
  <si>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</si>
  <si>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</si>
  <si>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</si>
  <si>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</si>
  <si>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</si>
  <si>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</si>
  <si>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</si>
  <si>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</si>
  <si>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</si>
  <si>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</si>
  <si>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</si>
  <si>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</si>
  <si>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</si>
  <si>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</si>
  <si>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</si>
  <si>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</si>
  <si>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</si>
  <si>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</si>
  <si>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</si>
  <si>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</si>
  <si>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</si>
  <si>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</si>
  <si>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</si>
  <si>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</si>
  <si>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</si>
  <si>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</si>
  <si>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</si>
  <si>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</si>
  <si>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</si>
  <si>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</si>
  <si>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</si>
  <si>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</si>
  <si>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</si>
  <si>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</si>
  <si>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</si>
  <si>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</si>
  <si>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</si>
  <si>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</si>
  <si>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</si>
  <si>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</si>
  <si>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</si>
  <si>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</si>
  <si>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</si>
  <si>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</si>
  <si>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</si>
  <si>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</si>
  <si>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</si>
  <si>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</si>
  <si>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</si>
  <si>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</si>
  <si>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</si>
  <si>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</si>
  <si>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</si>
  <si>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</si>
  <si>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</si>
  <si>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</si>
  <si>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</si>
  <si>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</si>
  <si>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</si>
  <si>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</si>
  <si>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</si>
  <si>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</si>
  <si>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</si>
  <si>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</si>
  <si>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</si>
  <si>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</si>
  <si>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</si>
  <si>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</si>
  <si>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</si>
  <si>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</si>
  <si>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</si>
  <si>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</si>
  <si>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</si>
  <si>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</si>
  <si>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</si>
  <si>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</si>
  <si>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</si>
  <si>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</si>
  <si>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</si>
  <si>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</si>
  <si>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</si>
  <si>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</si>
  <si>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</si>
  <si>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</si>
  <si>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</si>
  <si>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</si>
  <si>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</si>
  <si>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</si>
  <si>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</si>
  <si>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</si>
  <si>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</si>
  <si>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</si>
  <si>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</si>
  <si>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</si>
  <si>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</si>
  <si>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</si>
  <si>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</si>
  <si>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</si>
  <si>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</si>
  <si>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</si>
  <si>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</si>
  <si>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</si>
  <si>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</si>
  <si>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</si>
  <si>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</si>
  <si>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</si>
  <si>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</si>
  <si>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</si>
  <si>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</si>
  <si>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</si>
  <si>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</si>
  <si>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</si>
  <si>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</si>
  <si>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</si>
  <si>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</si>
  <si>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</si>
  <si>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</si>
  <si>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</si>
  <si>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</si>
  <si>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</si>
  <si>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</si>
  <si>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</si>
  <si>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</si>
  <si>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</si>
  <si>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</si>
  <si>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</si>
  <si>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</si>
  <si>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</si>
  <si>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</si>
  <si>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</si>
  <si>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</si>
  <si>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</si>
  <si>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</si>
  <si>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</si>
  <si>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</si>
  <si>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</si>
  <si>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</si>
  <si>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</si>
  <si>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</si>
  <si>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</si>
  <si>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</si>
  <si>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</si>
  <si>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</si>
  <si>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</si>
  <si>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</si>
  <si>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</si>
  <si>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</si>
  <si>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</si>
  <si>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</si>
  <si>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</si>
  <si>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</si>
  <si>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</si>
  <si>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</si>
  <si>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</si>
  <si>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</si>
  <si>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</si>
  <si>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</si>
  <si>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</si>
  <si>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</si>
  <si>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</si>
  <si>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</si>
  <si>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</si>
  <si>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</si>
  <si>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</si>
  <si>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</si>
  <si>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</si>
  <si>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</si>
  <si>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</si>
  <si>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</si>
  <si>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</si>
  <si>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</si>
  <si>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</si>
  <si>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</si>
  <si>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</si>
  <si>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</si>
  <si>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</si>
  <si>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</si>
  <si>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</si>
  <si>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</si>
  <si>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</si>
  <si>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</si>
  <si>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</si>
  <si>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</si>
  <si>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</si>
  <si>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</si>
  <si>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</si>
  <si>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</si>
  <si>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</si>
  <si>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</si>
  <si>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</si>
  <si>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</si>
  <si>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</si>
  <si>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</si>
  <si>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</si>
  <si>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</si>
  <si>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</si>
  <si>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</si>
  <si>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</si>
  <si>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</si>
  <si>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</si>
  <si>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</si>
  <si>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</si>
  <si>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</si>
  <si>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</si>
  <si>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</si>
  <si>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</si>
  <si>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</si>
  <si>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</si>
  <si>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</si>
  <si>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</si>
  <si>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</si>
  <si>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</si>
  <si>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</si>
  <si>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</si>
  <si>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</si>
  <si>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</si>
  <si>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</si>
  <si>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</si>
  <si>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</si>
  <si>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</si>
  <si>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</si>
  <si>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</si>
  <si>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</si>
  <si>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</si>
  <si>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</si>
  <si>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</si>
  <si>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</si>
  <si>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</si>
  <si>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</si>
  <si>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</si>
  <si>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</si>
  <si>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</si>
  <si>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</si>
  <si>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</si>
  <si>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</si>
  <si>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</si>
  <si>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</si>
  <si>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</si>
  <si>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</si>
  <si>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</si>
  <si>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</si>
  <si>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</si>
  <si>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</si>
  <si>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</si>
  <si>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</si>
  <si>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</si>
  <si>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</si>
  <si>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</si>
  <si>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</si>
  <si>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</si>
  <si>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</si>
  <si>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</si>
  <si>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</si>
  <si>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</si>
  <si>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</si>
  <si>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</si>
  <si>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</si>
  <si>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</si>
  <si>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</si>
  <si>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</si>
  <si>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</si>
  <si>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</si>
  <si>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</si>
  <si>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</si>
  <si>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</si>
  <si>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</si>
  <si>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</si>
  <si>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</si>
  <si>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</si>
  <si>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</si>
  <si>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</si>
  <si>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</si>
  <si>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</si>
  <si>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</si>
  <si>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</si>
  <si>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</si>
  <si>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</si>
  <si>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</si>
  <si>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</si>
  <si>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</si>
  <si>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</si>
  <si>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</si>
  <si>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</si>
  <si>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</si>
  <si>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</si>
  <si>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</si>
  <si>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</si>
  <si>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</si>
  <si>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</si>
  <si>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</si>
  <si>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</si>
  <si>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</si>
  <si>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</si>
  <si>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</si>
  <si>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</si>
  <si>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</si>
  <si>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</si>
  <si>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</si>
  <si>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</si>
  <si>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</si>
  <si>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</si>
  <si>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</si>
  <si>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</si>
  <si>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</si>
  <si>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</si>
  <si>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</si>
  <si>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</si>
  <si>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</si>
  <si>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</si>
  <si>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</si>
  <si>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</si>
  <si>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</si>
  <si>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</si>
  <si>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</si>
  <si>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</si>
  <si>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</si>
  <si>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</si>
  <si>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</si>
  <si>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</si>
  <si>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</si>
  <si>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</si>
  <si>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</si>
  <si>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</si>
  <si>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</si>
  <si>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</si>
  <si>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</si>
  <si>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</si>
  <si>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</si>
  <si>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</si>
  <si>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</si>
  <si>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</si>
  <si>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</si>
  <si>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</si>
  <si>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</si>
  <si>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</si>
  <si>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</si>
  <si>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</si>
  <si>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</si>
  <si>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</si>
  <si>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</si>
  <si>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</si>
  <si>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</si>
  <si>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</si>
  <si>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</si>
  <si>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</si>
  <si>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</si>
  <si>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</si>
  <si>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</si>
  <si>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</si>
  <si>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</si>
  <si>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</si>
  <si>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</si>
  <si>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</si>
  <si>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</si>
  <si>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</si>
  <si>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</si>
  <si>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</si>
  <si>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</si>
  <si>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</si>
  <si>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</si>
  <si>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</si>
  <si>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</si>
  <si>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</si>
  <si>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</si>
  <si>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</si>
  <si>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</si>
  <si>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</si>
  <si>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</si>
  <si>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</si>
  <si>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</si>
  <si>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</si>
  <si>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</si>
  <si>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</si>
  <si>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</si>
  <si>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</si>
  <si>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</si>
  <si>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</si>
  <si>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</si>
  <si>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</si>
  <si>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</si>
  <si>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</si>
  <si>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</si>
  <si>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</si>
  <si>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</si>
  <si>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</si>
  <si>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</si>
  <si>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</si>
  <si>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</si>
  <si>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</si>
  <si>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</si>
  <si>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</si>
  <si>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</si>
  <si>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</si>
  <si>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</si>
  <si>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</si>
  <si>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</si>
  <si>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</si>
  <si>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</si>
  <si>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</si>
  <si>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</si>
  <si>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</si>
  <si>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</si>
  <si>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</si>
  <si>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</si>
  <si>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</si>
  <si>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</si>
  <si>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</si>
  <si>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</si>
  <si>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</si>
  <si>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</si>
  <si>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</si>
  <si>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</si>
  <si>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</si>
  <si>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</si>
  <si>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</si>
  <si>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</si>
  <si>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</si>
  <si>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</si>
  <si>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</si>
  <si>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</si>
  <si>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</si>
  <si>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</si>
  <si>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</si>
  <si>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</si>
  <si>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</si>
  <si>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</si>
  <si>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</si>
  <si>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</si>
  <si>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</si>
  <si>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</si>
  <si>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</si>
  <si>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</si>
  <si>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</si>
  <si>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</si>
  <si>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</si>
  <si>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</si>
  <si>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</si>
  <si>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</si>
  <si>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</si>
  <si>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</si>
  <si>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</si>
  <si>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</si>
  <si>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</si>
  <si>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</si>
  <si>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</si>
  <si>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</si>
  <si>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</si>
  <si>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</si>
  <si>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</si>
  <si>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</si>
  <si>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</si>
  <si>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</si>
  <si>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</si>
  <si>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</si>
  <si>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</si>
  <si>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</si>
  <si>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</si>
  <si>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</si>
  <si>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</si>
  <si>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</si>
  <si>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</si>
  <si>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</si>
  <si>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</si>
  <si>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</si>
  <si>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</si>
  <si>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</si>
  <si>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</si>
  <si>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</si>
  <si>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</si>
  <si>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</si>
  <si>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</si>
  <si>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</si>
  <si>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</si>
  <si>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</si>
  <si>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</si>
  <si>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</si>
  <si>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</si>
  <si>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</si>
  <si>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</si>
  <si>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</si>
  <si>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</si>
  <si>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</si>
  <si>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</si>
  <si>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</si>
  <si>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</si>
  <si>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</si>
  <si>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</si>
  <si>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</si>
  <si>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</si>
  <si>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</si>
  <si>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</si>
  <si>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</si>
  <si>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</si>
  <si>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</si>
  <si>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</si>
  <si>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</si>
  <si>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</si>
  <si>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</si>
  <si>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</si>
  <si>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</si>
  <si>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</si>
  <si>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</si>
  <si>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</si>
  <si>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</si>
  <si>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</si>
  <si>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</si>
  <si>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</si>
  <si>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</si>
  <si>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</si>
  <si>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</si>
  <si>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</si>
  <si>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</si>
  <si>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</si>
  <si>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</si>
  <si>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</si>
  <si>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</si>
  <si>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</si>
  <si>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</si>
  <si>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</si>
  <si>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</si>
  <si>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</si>
  <si>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</si>
  <si>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</si>
  <si>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</si>
  <si>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</si>
  <si>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</si>
  <si>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</si>
  <si>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</si>
  <si>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</si>
  <si>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</si>
  <si>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</si>
  <si>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</si>
  <si>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</si>
  <si>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</si>
  <si>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</si>
  <si>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</si>
  <si>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</si>
  <si>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</si>
  <si>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</si>
  <si>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</si>
  <si>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</si>
  <si>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</si>
  <si>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</si>
  <si>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</si>
  <si>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</si>
  <si>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</si>
  <si>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</si>
  <si>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</si>
  <si>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</si>
  <si>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</si>
  <si>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</si>
  <si>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</si>
  <si>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</si>
  <si>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</si>
  <si>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</si>
  <si>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</si>
  <si>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</si>
  <si>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</si>
  <si>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</si>
  <si>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</si>
  <si>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</si>
  <si>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</si>
  <si>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</si>
  <si>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</si>
  <si>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</si>
  <si>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</si>
  <si>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</si>
  <si>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</si>
  <si>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</si>
  <si>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</si>
  <si>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</si>
  <si>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</si>
  <si>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</si>
  <si>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</si>
  <si>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</si>
  <si>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</si>
  <si>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</si>
  <si>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</si>
  <si>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</si>
  <si>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</si>
  <si>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</si>
  <si>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</si>
  <si>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</si>
  <si>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</si>
  <si>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</si>
  <si>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</si>
  <si>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</si>
  <si>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</si>
  <si>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</si>
  <si>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</si>
  <si>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</si>
  <si>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</si>
  <si>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</si>
  <si>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</si>
  <si>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</si>
  <si>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</si>
  <si>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</si>
  <si>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</si>
  <si>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</si>
  <si>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</si>
  <si>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</si>
  <si>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</si>
  <si>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</si>
  <si>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</si>
  <si>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</si>
  <si>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</si>
  <si>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</si>
  <si>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</si>
  <si>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</si>
  <si>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</si>
  <si>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</si>
  <si>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</si>
  <si>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</si>
  <si>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</si>
  <si>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</si>
  <si>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</si>
  <si>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</si>
  <si>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</si>
  <si>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</si>
  <si>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</si>
  <si>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</si>
  <si>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</si>
  <si>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</si>
  <si>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</si>
  <si>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</si>
  <si>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</si>
  <si>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</si>
  <si>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</si>
  <si>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</si>
  <si>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</si>
  <si>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</si>
  <si>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</si>
  <si>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</si>
  <si>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</si>
  <si>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</si>
  <si>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</si>
  <si>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</si>
  <si>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</si>
  <si>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</si>
  <si>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</si>
  <si>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</si>
  <si>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</si>
  <si>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</si>
  <si>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</si>
  <si>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</si>
  <si>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</si>
  <si>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</si>
  <si>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</si>
  <si>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</si>
  <si>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</si>
  <si>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</si>
  <si>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</si>
  <si>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</si>
  <si>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</si>
  <si>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</si>
  <si>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</si>
  <si>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</si>
  <si>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</si>
  <si>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</si>
  <si>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</si>
  <si>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</si>
  <si>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</si>
  <si>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</si>
  <si>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</si>
  <si>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</si>
  <si>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</si>
  <si>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</si>
  <si>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</si>
  <si>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</si>
  <si>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</si>
  <si>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</si>
  <si>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</si>
  <si>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</si>
  <si>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</si>
  <si>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</si>
  <si>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</si>
  <si>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</si>
  <si>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</si>
  <si>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</si>
  <si>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</si>
  <si>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</si>
  <si>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</si>
  <si>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</si>
  <si>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</si>
  <si>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</si>
  <si>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</si>
  <si>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</si>
  <si>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</si>
  <si>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</si>
  <si>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</si>
  <si>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</si>
  <si>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</si>
  <si>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</si>
  <si>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</si>
  <si>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</si>
  <si>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</si>
  <si>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</si>
  <si>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</si>
  <si>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</si>
  <si>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</si>
  <si>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</si>
  <si>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</si>
  <si>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</si>
  <si>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</si>
  <si>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</si>
  <si>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</si>
  <si>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</si>
  <si>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</si>
  <si>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</si>
  <si>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</si>
  <si>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</si>
  <si>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</si>
  <si>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</si>
  <si>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</si>
  <si>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</si>
  <si>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</si>
  <si>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</si>
  <si>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</si>
  <si>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</si>
  <si>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</si>
  <si>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</si>
  <si>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</si>
  <si>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</si>
  <si>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</si>
  <si>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</si>
  <si>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</si>
  <si>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</si>
  <si>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</si>
  <si>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</si>
  <si>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</si>
  <si>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</si>
  <si>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</si>
  <si>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</si>
  <si>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</si>
  <si>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</si>
  <si>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</si>
  <si>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</si>
  <si>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</si>
  <si>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</si>
  <si>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</si>
  <si>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</si>
  <si>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</si>
  <si>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</si>
  <si>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</si>
  <si>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</si>
  <si>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</si>
  <si>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</si>
  <si>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</si>
  <si>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</si>
  <si>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</si>
  <si>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</si>
  <si>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</si>
  <si>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</si>
  <si>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</si>
  <si>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</si>
  <si>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</si>
  <si>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</si>
  <si>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</si>
  <si>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</si>
  <si>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</si>
  <si>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</si>
  <si>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</si>
  <si>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</si>
  <si>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</si>
  <si>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</si>
  <si>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</si>
  <si>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</si>
  <si>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</si>
  <si>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</si>
  <si>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</si>
  <si>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</si>
  <si>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</si>
  <si>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</si>
  <si>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</si>
  <si>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</si>
  <si>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</si>
  <si>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</si>
  <si>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</si>
  <si>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</si>
  <si>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</si>
  <si>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</si>
  <si>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</si>
  <si>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</si>
  <si>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</si>
  <si>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</si>
  <si>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</si>
  <si>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</si>
  <si>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</si>
  <si>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</si>
  <si>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</si>
  <si>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</si>
  <si>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</si>
  <si>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</si>
  <si>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</si>
  <si>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</si>
  <si>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</si>
  <si>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</si>
  <si>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</si>
  <si>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</si>
  <si>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</si>
  <si>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</si>
  <si>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</si>
  <si>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</si>
  <si>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</si>
  <si>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</si>
  <si>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</si>
  <si>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</si>
  <si>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</si>
  <si>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</si>
  <si>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</si>
  <si>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</si>
  <si>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</si>
  <si>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</si>
  <si>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</si>
  <si>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</si>
  <si>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</si>
  <si>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</si>
  <si>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</si>
  <si>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</si>
  <si>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</si>
  <si>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</si>
  <si>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</si>
  <si>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</si>
  <si>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</si>
  <si>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</si>
  <si>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</si>
  <si>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</si>
  <si>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</si>
  <si>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</si>
  <si>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</si>
  <si>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</si>
  <si>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</si>
  <si>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</si>
  <si>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</si>
  <si>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</si>
  <si>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</si>
  <si>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</si>
  <si>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</si>
  <si>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</si>
  <si>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</si>
  <si>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</si>
  <si>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</si>
  <si>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</si>
  <si>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</si>
  <si>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</si>
  <si>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</si>
  <si>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</si>
  <si>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</si>
  <si>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</si>
  <si>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</si>
  <si>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</si>
  <si>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</si>
  <si>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</si>
  <si>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</si>
  <si>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</si>
  <si>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</si>
  <si>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</si>
  <si>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</si>
  <si>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</si>
  <si>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</si>
  <si>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</si>
  <si>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</si>
  <si>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</si>
  <si>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</si>
  <si>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</si>
  <si>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</si>
  <si>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</si>
  <si>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</si>
  <si>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</si>
  <si>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</si>
  <si>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</si>
  <si>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</si>
  <si>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</si>
  <si>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</si>
  <si>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</si>
  <si>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</si>
  <si>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</si>
  <si>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</si>
  <si>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</si>
  <si>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</si>
  <si>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</si>
  <si>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</si>
  <si>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</si>
  <si>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</si>
  <si>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</si>
  <si>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</si>
  <si>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</si>
  <si>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</si>
  <si>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</si>
  <si>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</si>
  <si>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</si>
  <si>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</si>
  <si>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</si>
  <si>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</si>
  <si>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</si>
  <si>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</si>
  <si>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</si>
  <si>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</si>
  <si>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</si>
  <si>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</si>
  <si>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</si>
  <si>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</si>
  <si>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</si>
  <si>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</si>
  <si>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</si>
  <si>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</si>
  <si>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</si>
  <si>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</si>
  <si>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</si>
  <si>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</si>
  <si>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</si>
  <si>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</si>
  <si>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</si>
  <si>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</si>
  <si>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</si>
  <si>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</si>
  <si>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</si>
  <si>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</si>
  <si>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</si>
  <si>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</si>
  <si>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</si>
  <si>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</si>
  <si>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</si>
  <si>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</si>
  <si>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</si>
  <si>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</si>
  <si>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</si>
  <si>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</si>
  <si>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</si>
  <si>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</si>
  <si>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</si>
  <si>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</si>
  <si>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</si>
  <si>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</si>
  <si>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</si>
  <si>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</si>
  <si>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</si>
  <si>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</si>
  <si>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</si>
  <si>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</si>
  <si>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</si>
  <si>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</si>
  <si>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</si>
  <si>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</si>
  <si>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</si>
  <si>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</si>
  <si>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</si>
  <si>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</si>
  <si>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</si>
  <si>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</si>
  <si>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</si>
  <si>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</si>
  <si>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</si>
  <si>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</si>
  <si>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</si>
  <si>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</si>
  <si>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</si>
  <si>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</si>
  <si>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</si>
  <si>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</si>
  <si>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</si>
  <si>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</si>
  <si>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</si>
  <si>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</si>
  <si>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</si>
  <si>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</si>
  <si>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</si>
  <si>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</si>
  <si>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</si>
  <si>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</si>
  <si>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</si>
  <si>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</si>
  <si>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</si>
  <si>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</si>
  <si>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</si>
  <si>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</si>
  <si>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</si>
  <si>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</si>
  <si>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</si>
  <si>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</si>
  <si>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</si>
  <si>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</si>
  <si>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</si>
  <si>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</si>
  <si>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</si>
  <si>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</si>
  <si>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</si>
  <si>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</si>
  <si>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</si>
  <si>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</si>
  <si>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</si>
  <si>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</si>
  <si>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</si>
  <si>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</si>
  <si>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</si>
  <si>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</si>
  <si>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</si>
  <si>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</si>
  <si>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</si>
  <si>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</si>
  <si>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</si>
  <si>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</si>
  <si>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</si>
  <si>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</si>
  <si>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</si>
  <si>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</si>
  <si>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</si>
  <si>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</si>
  <si>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</si>
  <si>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</si>
  <si>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</si>
  <si>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</si>
  <si>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</si>
  <si>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</si>
  <si>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</si>
  <si>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</si>
  <si>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</si>
  <si>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</si>
  <si>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</si>
  <si>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</si>
  <si>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</si>
  <si>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</si>
  <si>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</si>
  <si>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</si>
  <si>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</si>
  <si>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</si>
  <si>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</si>
  <si>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</si>
  <si>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</si>
  <si>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</si>
  <si>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</si>
  <si>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</si>
  <si>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</si>
  <si>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</si>
  <si>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</si>
  <si>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</si>
  <si>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</si>
  <si>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</si>
  <si>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</si>
  <si>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</si>
  <si>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</si>
  <si>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</si>
  <si>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</si>
  <si>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</si>
  <si>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</si>
  <si>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</si>
  <si>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</si>
  <si>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</si>
  <si>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</si>
  <si>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</si>
  <si>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</si>
  <si>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</si>
  <si>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</si>
  <si>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</si>
  <si>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</si>
  <si>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</si>
  <si>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</si>
  <si>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</si>
  <si>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</si>
  <si>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</si>
  <si>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</si>
  <si>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</si>
  <si>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</si>
  <si>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</si>
  <si>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</si>
  <si>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</si>
  <si>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</si>
  <si>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</si>
  <si>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</si>
  <si>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</si>
  <si>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</si>
  <si>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</si>
  <si>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</si>
  <si>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</si>
  <si>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</si>
  <si>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</si>
  <si>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</si>
  <si>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</si>
  <si>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</si>
  <si>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</si>
  <si>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</si>
  <si>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</si>
  <si>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</si>
  <si>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</si>
  <si>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</si>
  <si>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</si>
  <si>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</si>
  <si>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</si>
  <si>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</si>
  <si>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</si>
  <si>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</si>
  <si>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</si>
  <si>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</si>
  <si>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</si>
  <si>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</si>
  <si>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</si>
  <si>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</si>
  <si>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</si>
  <si>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</si>
  <si>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</si>
  <si>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</si>
  <si>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</si>
  <si>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</si>
  <si>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</si>
  <si>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</si>
  <si>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</si>
  <si>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</si>
  <si>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</si>
  <si>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</si>
  <si>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</si>
  <si>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</si>
  <si>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</si>
  <si>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</si>
  <si>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</si>
  <si>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</si>
  <si>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</si>
  <si>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</si>
  <si>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</si>
  <si>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</si>
  <si>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</si>
  <si>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</si>
  <si>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</si>
  <si>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</si>
  <si>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</si>
  <si>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</si>
  <si>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</si>
  <si>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</si>
  <si>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</si>
  <si>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</si>
  <si>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</si>
  <si>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</si>
  <si>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</si>
  <si>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</si>
  <si>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</si>
  <si>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</si>
  <si>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</si>
  <si>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</si>
  <si>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</si>
  <si>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</si>
  <si>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</si>
  <si>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</si>
  <si>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</si>
  <si>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</si>
  <si>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</si>
  <si>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</si>
  <si>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</si>
  <si>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</si>
  <si>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</si>
  <si>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</si>
  <si>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</si>
  <si>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</si>
  <si>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</si>
  <si>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</si>
  <si>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</si>
  <si>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</si>
  <si>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</si>
  <si>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</si>
  <si>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</si>
  <si>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</si>
  <si>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</si>
  <si>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</si>
  <si>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</si>
  <si>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</si>
  <si>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</si>
  <si>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</si>
  <si>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</si>
  <si>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</si>
  <si>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</si>
  <si>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</si>
  <si>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</si>
  <si>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</si>
  <si>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</si>
  <si>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</si>
  <si>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</si>
  <si>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</si>
  <si>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</si>
  <si>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</si>
  <si>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</si>
  <si>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</si>
  <si>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</si>
  <si>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</si>
  <si>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</si>
  <si>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</si>
  <si>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</si>
  <si>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</si>
  <si>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</si>
  <si>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</si>
  <si>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</si>
  <si>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</si>
  <si>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</si>
  <si>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</si>
  <si>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</si>
  <si>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</si>
  <si>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</si>
  <si>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</si>
  <si>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</si>
  <si>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</si>
  <si>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</si>
  <si>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</si>
  <si>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</si>
  <si>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</si>
  <si>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</si>
  <si>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</si>
  <si>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</si>
  <si>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</si>
  <si>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</si>
  <si>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</si>
  <si>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</si>
  <si>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</si>
  <si>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</si>
  <si>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</si>
  <si>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</si>
  <si>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</si>
  <si>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</si>
  <si>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</si>
  <si>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</si>
  <si>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</si>
  <si>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</si>
  <si>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</si>
  <si>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</si>
  <si>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</si>
  <si>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</si>
  <si>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</si>
  <si>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</si>
  <si>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</si>
  <si>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</si>
  <si>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</si>
  <si>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</si>
  <si>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</si>
  <si>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</si>
  <si>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</si>
  <si>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</si>
  <si>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</si>
  <si>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</si>
  <si>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</si>
  <si>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</si>
  <si>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</si>
  <si>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</si>
  <si>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</si>
  <si>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</si>
  <si>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</si>
  <si>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</si>
  <si>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</si>
  <si>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</si>
  <si>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</si>
  <si>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</si>
  <si>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</si>
  <si>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</si>
  <si>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</si>
  <si>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</si>
  <si>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</si>
  <si>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</si>
  <si>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</si>
  <si>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</si>
  <si>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</si>
  <si>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</si>
  <si>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</si>
  <si>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</si>
  <si>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</si>
  <si>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</si>
  <si>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</si>
  <si>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</si>
  <si>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</si>
  <si>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</si>
  <si>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</si>
  <si>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</si>
  <si>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</si>
  <si>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</si>
  <si>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</si>
  <si>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</si>
  <si>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</si>
  <si>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</si>
  <si>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</si>
  <si>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</si>
  <si>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</si>
  <si>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</si>
  <si>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</si>
  <si>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</si>
  <si>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</si>
  <si>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</si>
  <si>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</si>
  <si>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</si>
  <si>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</si>
  <si>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</si>
  <si>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</si>
  <si>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</si>
  <si>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</si>
  <si>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</si>
  <si>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</si>
  <si>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</si>
  <si>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</si>
  <si>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</si>
  <si>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</si>
  <si>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</si>
  <si>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</si>
  <si>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</si>
  <si>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</si>
  <si>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</si>
  <si>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</si>
  <si>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</si>
  <si>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</si>
  <si>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</si>
  <si>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</si>
  <si>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</si>
  <si>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</si>
  <si>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</si>
  <si>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</si>
  <si>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</si>
  <si>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</si>
  <si>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</si>
  <si>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</si>
  <si>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</si>
  <si>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</si>
  <si>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</si>
  <si>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</si>
  <si>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</si>
  <si>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</si>
  <si>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</si>
  <si>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</si>
  <si>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</si>
  <si>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</si>
  <si>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</si>
  <si>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</si>
  <si>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</si>
  <si>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</si>
  <si>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</si>
  <si>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</si>
  <si>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</si>
  <si>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</si>
  <si>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</si>
  <si>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</si>
  <si>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</si>
  <si>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</si>
  <si>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</si>
  <si>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</si>
  <si>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</si>
  <si>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</si>
  <si>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</si>
  <si>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</si>
  <si>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</si>
  <si>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</si>
  <si>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</si>
  <si>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</si>
  <si>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</si>
  <si>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</si>
  <si>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</si>
  <si>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</si>
  <si>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</si>
  <si>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</si>
  <si>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</si>
  <si>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</si>
  <si>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</si>
  <si>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</si>
  <si>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</si>
  <si>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</si>
  <si>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</si>
  <si>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</si>
  <si>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</si>
  <si>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</si>
  <si>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</si>
  <si>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</si>
  <si>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</si>
  <si>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</si>
  <si>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</si>
  <si>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</si>
  <si>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</si>
  <si>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</si>
  <si>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</si>
  <si>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</si>
  <si>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</si>
  <si>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</si>
  <si>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</si>
  <si>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</si>
  <si>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</si>
  <si>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</si>
  <si>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</si>
  <si>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</si>
  <si>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</si>
  <si>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</si>
  <si>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</si>
  <si>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</si>
  <si>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</si>
  <si>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</si>
  <si>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</si>
  <si>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</si>
  <si>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</si>
  <si>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</si>
  <si>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</si>
  <si>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</si>
  <si>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</si>
  <si>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</si>
  <si>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</si>
  <si>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</si>
  <si>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</si>
  <si>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</si>
  <si>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</si>
  <si>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</si>
  <si>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</si>
  <si>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</si>
  <si>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</si>
  <si>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</si>
  <si>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</si>
  <si>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</si>
  <si>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</si>
  <si>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</si>
  <si>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</si>
  <si>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</si>
  <si>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</si>
  <si>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</si>
  <si>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</si>
  <si>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</si>
  <si>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</si>
  <si>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</si>
  <si>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</si>
  <si>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</si>
  <si>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</si>
  <si>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</si>
  <si>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</si>
  <si>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</si>
  <si>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</si>
  <si>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</si>
  <si>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</si>
  <si>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</si>
  <si>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</si>
  <si>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</si>
  <si>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</si>
  <si>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</si>
  <si>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</si>
  <si>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</si>
  <si>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</si>
  <si>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</si>
  <si>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</si>
  <si>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</si>
  <si>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</si>
  <si>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</si>
  <si>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</si>
  <si>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</si>
  <si>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</si>
  <si>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</si>
  <si>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</si>
  <si>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</si>
  <si>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</si>
  <si>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</si>
  <si>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</si>
  <si>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</si>
  <si>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</si>
  <si>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</si>
  <si>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</si>
  <si>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</si>
  <si>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</si>
  <si>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</si>
  <si>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</si>
  <si>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</si>
  <si>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</si>
  <si>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</si>
  <si>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</si>
  <si>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</si>
  <si>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</si>
  <si>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</si>
  <si>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</si>
  <si>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</si>
  <si>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</si>
  <si>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</si>
  <si>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</si>
  <si>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</si>
  <si>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</si>
  <si>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</si>
  <si>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</si>
  <si>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</si>
  <si>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</si>
  <si>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</si>
  <si>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</si>
  <si>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</si>
  <si>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</si>
  <si>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</si>
  <si>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</si>
  <si>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</si>
  <si>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</si>
  <si>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</si>
  <si>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</si>
  <si>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</si>
  <si>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</si>
  <si>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</si>
  <si>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</si>
  <si>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</si>
  <si>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</si>
  <si>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</si>
  <si>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</si>
  <si>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</si>
  <si>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</si>
  <si>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</si>
  <si>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</si>
  <si>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</si>
  <si>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</si>
  <si>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</si>
  <si>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</si>
  <si>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</si>
  <si>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</si>
  <si>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</si>
  <si>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</si>
  <si>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</si>
  <si>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</si>
  <si>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</si>
  <si>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</si>
  <si>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</si>
  <si>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</si>
  <si>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</si>
  <si>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</si>
  <si>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</si>
  <si>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</si>
  <si>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</si>
  <si>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</si>
  <si>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</si>
  <si>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</si>
  <si>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</si>
  <si>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</si>
  <si>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</si>
  <si>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</si>
  <si>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</si>
  <si>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</si>
  <si>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</si>
  <si>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</si>
  <si>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</si>
  <si>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</si>
  <si>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</si>
  <si>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</si>
  <si>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</si>
  <si>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</si>
  <si>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</si>
  <si>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</si>
  <si>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</si>
  <si>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</si>
  <si>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</si>
  <si>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</si>
  <si>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</si>
  <si>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</si>
  <si>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</si>
  <si>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</si>
  <si>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</si>
  <si>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</si>
  <si>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</si>
  <si>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</si>
  <si>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</si>
  <si>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</si>
  <si>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</si>
  <si>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</si>
  <si>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</si>
  <si>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</si>
  <si>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</si>
  <si>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</si>
  <si>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</si>
  <si>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</si>
  <si>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</si>
  <si>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</si>
  <si>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</si>
  <si>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</si>
  <si>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</si>
  <si>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</si>
  <si>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</si>
  <si>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</si>
  <si>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</si>
  <si>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</si>
  <si>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</si>
  <si>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</si>
  <si>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</si>
  <si>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</si>
  <si>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</si>
  <si>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</si>
  <si>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</si>
  <si>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</si>
  <si>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</si>
  <si>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</si>
  <si>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</si>
  <si>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</si>
  <si>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</si>
  <si>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</si>
  <si>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</si>
  <si>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</si>
  <si>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</si>
  <si>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</si>
  <si>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</si>
  <si>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</si>
  <si>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</si>
  <si>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</si>
  <si>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</si>
  <si>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</si>
  <si>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</si>
  <si>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</si>
  <si>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</si>
  <si>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</si>
  <si>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</si>
  <si>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</si>
  <si>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</si>
  <si>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</si>
  <si>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</si>
  <si>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</si>
  <si>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</si>
  <si>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</si>
  <si>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</si>
  <si>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</si>
  <si>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</si>
  <si>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</si>
  <si>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</si>
  <si>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</si>
  <si>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</si>
  <si>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</si>
  <si>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</si>
  <si>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</si>
  <si>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</si>
  <si>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</si>
  <si>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</si>
  <si>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</si>
  <si>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</si>
  <si>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</si>
  <si>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</si>
  <si>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</si>
  <si>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</si>
  <si>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</si>
  <si>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</si>
  <si>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</si>
  <si>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</si>
  <si>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</si>
  <si>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</si>
  <si>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</si>
  <si>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</si>
  <si>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</si>
  <si>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</si>
  <si>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</si>
  <si>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</si>
  <si>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</si>
  <si>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</si>
  <si>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</si>
  <si>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</si>
  <si>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</si>
  <si>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</si>
  <si>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</si>
  <si>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</si>
  <si>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</si>
  <si>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</si>
  <si>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</si>
  <si>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</si>
  <si>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</si>
  <si>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</si>
  <si>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</si>
  <si>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</si>
  <si>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</si>
  <si>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</si>
  <si>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</si>
  <si>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</si>
  <si>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</si>
  <si>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</si>
  <si>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</si>
  <si>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</si>
  <si>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</si>
  <si>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</si>
  <si>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</si>
  <si>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</si>
  <si>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</si>
  <si>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</si>
  <si>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</si>
  <si>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</si>
  <si>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</si>
  <si>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</si>
  <si>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</si>
  <si>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</si>
  <si>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</si>
  <si>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</si>
  <si>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</si>
  <si>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</si>
  <si>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</si>
  <si>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</si>
  <si>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</si>
  <si>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</si>
  <si>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</si>
  <si>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</si>
  <si>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</si>
  <si>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</si>
  <si>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</si>
  <si>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</si>
  <si>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</si>
  <si>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</si>
  <si>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</si>
  <si>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</si>
  <si>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</si>
  <si>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</si>
  <si>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</si>
  <si>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</si>
  <si>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</si>
  <si>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</si>
  <si>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</si>
  <si>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</si>
  <si>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</si>
  <si>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</si>
  <si>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</si>
  <si>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</si>
  <si>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</si>
  <si>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</si>
  <si>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</si>
  <si>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</si>
  <si>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</si>
  <si>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</si>
  <si>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</si>
  <si>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</si>
  <si>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</si>
  <si>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</si>
  <si>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</si>
  <si>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</si>
  <si>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</si>
  <si>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</si>
  <si>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</si>
  <si>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</si>
  <si>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</si>
  <si>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</si>
  <si>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</si>
  <si>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</si>
  <si>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</si>
  <si>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</si>
  <si>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</si>
  <si>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</si>
  <si>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</si>
  <si>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</si>
  <si>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</si>
  <si>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</si>
  <si>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</si>
  <si>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</si>
  <si>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</si>
  <si>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</si>
  <si>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</si>
  <si>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</si>
  <si>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</si>
  <si>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</si>
  <si>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</si>
  <si>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</si>
  <si>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</si>
  <si>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</si>
  <si>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</si>
  <si>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</si>
  <si>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</si>
  <si>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</si>
  <si>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</si>
  <si>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</si>
  <si>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</si>
  <si>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</si>
  <si>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</si>
  <si>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</si>
  <si>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</si>
  <si>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</si>
  <si>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</si>
  <si>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</si>
  <si>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</si>
  <si>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</si>
  <si>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</si>
  <si>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</si>
  <si>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</si>
  <si>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</si>
  <si>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</si>
  <si>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</si>
  <si>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</si>
  <si>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</si>
  <si>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</si>
  <si>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</si>
  <si>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</si>
  <si>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</si>
  <si>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</si>
  <si>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</si>
  <si>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</si>
  <si>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</si>
  <si>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</si>
  <si>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</si>
  <si>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</si>
  <si>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</si>
  <si>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</si>
  <si>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</si>
  <si>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</si>
  <si>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</si>
  <si>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</si>
  <si>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</si>
  <si>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</si>
  <si>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</si>
  <si>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</si>
  <si>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</si>
  <si>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</si>
  <si>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</si>
  <si>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</si>
  <si>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</si>
  <si>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</si>
  <si>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</si>
  <si>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</si>
  <si>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</si>
  <si>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</si>
  <si>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</si>
  <si>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</si>
  <si>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</si>
  <si>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</si>
  <si>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</si>
  <si>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</si>
  <si>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</si>
  <si>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</si>
  <si>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</si>
  <si>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</si>
  <si>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</si>
  <si>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</si>
  <si>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</si>
  <si>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</si>
  <si>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</si>
  <si>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</si>
  <si>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</si>
  <si>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</si>
  <si>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</si>
  <si>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</si>
  <si>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</si>
  <si>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</si>
  <si>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</si>
  <si>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</si>
  <si>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</si>
  <si>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</si>
  <si>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</si>
  <si>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</si>
  <si>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</si>
  <si>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</si>
  <si>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</si>
  <si>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</si>
  <si>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</si>
  <si>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</si>
  <si>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</si>
  <si>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</si>
  <si>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</si>
  <si>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</si>
  <si>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</si>
  <si>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</si>
  <si>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</si>
  <si>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</si>
  <si>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</si>
  <si>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</si>
  <si>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</si>
  <si>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</si>
  <si>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</si>
  <si>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</si>
  <si>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</si>
  <si>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</si>
  <si>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</si>
  <si>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</si>
  <si>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</si>
  <si>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</si>
  <si>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</si>
  <si>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</si>
  <si>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</si>
  <si>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</si>
  <si>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</si>
  <si>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</si>
  <si>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</si>
  <si>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</si>
  <si>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</si>
  <si>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</si>
  <si>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</si>
  <si>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</si>
  <si>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</si>
  <si>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</si>
  <si>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</si>
  <si>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</si>
  <si>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</si>
  <si>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</si>
  <si>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</si>
  <si>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</si>
  <si>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</si>
  <si>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</si>
  <si>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</si>
  <si>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</si>
  <si>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</si>
  <si>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</si>
  <si>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</si>
  <si>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</si>
  <si>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</si>
  <si>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</si>
  <si>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</si>
  <si>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</si>
  <si>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</si>
  <si>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</si>
  <si>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</si>
  <si>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</si>
  <si>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</si>
  <si>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</si>
  <si>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</si>
  <si>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</si>
  <si>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</si>
  <si>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</si>
  <si>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</si>
  <si>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</si>
  <si>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</si>
  <si>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</si>
  <si>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</si>
  <si>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</si>
  <si>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</si>
  <si>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</si>
  <si>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</si>
  <si>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</si>
  <si>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</si>
  <si>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</si>
  <si>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</si>
  <si>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</si>
  <si>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</si>
  <si>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</si>
  <si>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</si>
  <si>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</si>
  <si>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</si>
  <si>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</si>
  <si>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</si>
  <si>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</si>
  <si>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</si>
  <si>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</si>
  <si>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</si>
  <si>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</si>
  <si>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</si>
  <si>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</si>
  <si>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</si>
  <si>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</si>
  <si>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</si>
  <si>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</si>
  <si>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</si>
  <si>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</si>
  <si>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</si>
  <si>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</si>
  <si>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</si>
  <si>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</si>
  <si>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</si>
  <si>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</si>
  <si>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</si>
  <si>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</si>
  <si>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</si>
  <si>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</si>
  <si>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</si>
  <si>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</si>
  <si>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</si>
  <si>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</si>
  <si>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</si>
  <si>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</si>
  <si>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</si>
  <si>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</si>
  <si>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</si>
  <si>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</si>
  <si>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</si>
  <si>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</si>
  <si>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</si>
  <si>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</si>
  <si>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</si>
  <si>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</si>
  <si>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</si>
  <si>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</si>
  <si>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</si>
  <si>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</si>
  <si>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</si>
  <si>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</si>
  <si>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</si>
  <si>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</si>
  <si>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</si>
  <si>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</si>
  <si>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</si>
  <si>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</si>
  <si>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</si>
  <si>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</si>
  <si>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</si>
  <si>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</si>
  <si>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</si>
  <si>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</si>
  <si>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</si>
  <si>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</si>
  <si>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</si>
  <si>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</si>
  <si>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</si>
  <si>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</si>
  <si>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</si>
  <si>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</si>
  <si>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</si>
  <si>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</si>
  <si>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</si>
  <si>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</si>
  <si>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</si>
  <si>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</si>
  <si>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</si>
  <si>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</si>
  <si>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</si>
  <si>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</si>
  <si>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</si>
  <si>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</si>
  <si>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</si>
  <si>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</si>
  <si>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</si>
  <si>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</si>
  <si>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</si>
  <si>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</si>
  <si>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</si>
  <si>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</si>
  <si>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</si>
  <si>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</si>
  <si>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</si>
  <si>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</si>
  <si>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</si>
  <si>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</si>
  <si>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</si>
  <si>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</si>
  <si>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</si>
  <si>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</si>
  <si>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</si>
  <si>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</si>
  <si>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</si>
  <si>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</si>
  <si>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</si>
  <si>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</si>
  <si>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</si>
  <si>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</si>
  <si>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</si>
  <si>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</si>
  <si>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</si>
  <si>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</si>
  <si>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</si>
  <si>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</si>
  <si>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</si>
  <si>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</si>
  <si>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</si>
  <si>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</si>
  <si>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</si>
  <si>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</si>
  <si>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</si>
  <si>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</si>
  <si>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</si>
  <si>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</si>
  <si>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</si>
  <si>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</si>
  <si>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</si>
  <si>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</si>
  <si>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</si>
  <si>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</si>
  <si>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</si>
  <si>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</si>
  <si>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</si>
  <si>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</si>
  <si>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</si>
  <si>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</si>
  <si>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</si>
  <si>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</si>
  <si>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</si>
  <si>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</si>
  <si>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</si>
  <si>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</si>
  <si>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</si>
  <si>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</si>
  <si>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</si>
  <si>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</si>
  <si>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</si>
  <si>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</si>
  <si>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</si>
  <si>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</si>
  <si>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</si>
  <si>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</si>
  <si>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</si>
  <si>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</si>
  <si>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</si>
  <si>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</si>
  <si>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</si>
  <si>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</si>
  <si>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</si>
  <si>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</si>
  <si>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</si>
  <si>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</si>
  <si>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</si>
  <si>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</si>
  <si>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</si>
  <si>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</si>
  <si>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</si>
  <si>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</si>
  <si>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</si>
  <si>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</si>
  <si>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</si>
  <si>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</si>
  <si>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</si>
  <si>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</si>
  <si>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</si>
  <si>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</si>
  <si>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</si>
  <si>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</si>
  <si>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</si>
  <si>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</si>
  <si>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</si>
  <si>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</si>
  <si>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</si>
  <si>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</si>
  <si>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</si>
  <si>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</si>
  <si>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</si>
  <si>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</si>
  <si>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</si>
  <si>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</si>
  <si>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</si>
  <si>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</si>
  <si>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</si>
  <si>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</si>
  <si>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</si>
  <si>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</si>
  <si>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</si>
  <si>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</si>
  <si>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</si>
  <si>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</si>
  <si>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</si>
  <si>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</si>
  <si>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</si>
  <si>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</si>
  <si>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</si>
  <si>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</si>
  <si>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</si>
  <si>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</si>
  <si>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</si>
  <si>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</si>
  <si>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</si>
  <si>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</si>
  <si>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</si>
  <si>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</si>
  <si>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</si>
  <si>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</si>
  <si>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</si>
  <si>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</si>
  <si>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</si>
  <si>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</si>
  <si>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</si>
  <si>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</si>
  <si>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</si>
  <si>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</si>
  <si>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</si>
  <si>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</si>
  <si>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</si>
  <si>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</si>
  <si>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</si>
  <si>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</si>
  <si>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</si>
  <si>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</si>
  <si>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</si>
  <si>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</si>
  <si>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</si>
  <si>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</si>
  <si>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</si>
  <si>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</si>
  <si>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</si>
  <si>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</si>
  <si>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</si>
  <si>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</si>
  <si>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</si>
  <si>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</si>
  <si>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</si>
  <si>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</si>
  <si>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</si>
  <si>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</si>
  <si>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</si>
  <si>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</si>
  <si>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</si>
  <si>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</si>
  <si>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</si>
  <si>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</si>
  <si>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</si>
  <si>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</si>
  <si>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</si>
  <si>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</si>
  <si>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</si>
  <si>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</si>
  <si>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</si>
  <si>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</si>
  <si>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</si>
  <si>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</si>
  <si>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</si>
  <si>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</si>
  <si>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</si>
  <si>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</si>
  <si>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</si>
  <si>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</si>
  <si>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</si>
  <si>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</si>
  <si>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</si>
  <si>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</si>
  <si>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</si>
  <si>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</si>
  <si>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</si>
  <si>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</si>
  <si>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</si>
  <si>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</si>
  <si>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</si>
  <si>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</si>
  <si>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</si>
  <si>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</si>
  <si>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</si>
  <si>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</si>
  <si>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</si>
  <si>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</si>
  <si>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</si>
  <si>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</si>
  <si>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</si>
  <si>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</si>
  <si>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</si>
  <si>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</si>
  <si>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</si>
  <si>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</si>
  <si>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</si>
  <si>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</si>
  <si>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</si>
  <si>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</si>
  <si>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</si>
  <si>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</si>
  <si>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</si>
  <si>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</si>
  <si>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</si>
  <si>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</si>
  <si>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</si>
  <si>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</si>
  <si>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</si>
  <si>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</si>
  <si>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</si>
  <si>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</si>
  <si>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</si>
  <si>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</si>
  <si>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</si>
  <si>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</si>
  <si>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</si>
  <si>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</si>
  <si>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</si>
  <si>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</si>
  <si>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</si>
  <si>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</si>
  <si>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</si>
  <si>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</si>
  <si>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</si>
  <si>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</si>
  <si>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</si>
  <si>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</si>
  <si>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</si>
  <si>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</si>
  <si>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</si>
  <si>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</si>
  <si>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</si>
  <si>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</si>
  <si>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</si>
  <si>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</si>
  <si>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</si>
  <si>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</si>
  <si>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</si>
  <si>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</si>
  <si>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</si>
  <si>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</si>
  <si>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</si>
  <si>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</si>
  <si>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</si>
  <si>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</si>
  <si>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</si>
  <si>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</si>
  <si>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</si>
  <si>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</si>
  <si>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</si>
  <si>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</si>
  <si>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</si>
  <si>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</si>
  <si>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</si>
  <si>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</si>
  <si>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</si>
  <si>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</si>
  <si>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</si>
  <si>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</si>
  <si>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</si>
  <si>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</si>
  <si>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</si>
  <si>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</si>
  <si>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</si>
  <si>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</si>
  <si>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</si>
  <si>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</si>
  <si>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</si>
  <si>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</si>
  <si>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</si>
  <si>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</si>
  <si>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</si>
  <si>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</si>
  <si>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</si>
  <si>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</si>
  <si>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</si>
  <si>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</si>
  <si>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</si>
  <si>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</si>
  <si>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</si>
  <si>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</si>
  <si>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</si>
  <si>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</si>
  <si>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</si>
  <si>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</si>
  <si>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</si>
  <si>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</si>
  <si>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</si>
  <si>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</si>
  <si>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</si>
  <si>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</si>
  <si>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</si>
  <si>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</si>
  <si>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</si>
  <si>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</si>
  <si>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</si>
  <si>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</si>
  <si>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</si>
  <si>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</si>
  <si>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</si>
  <si>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</si>
  <si>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</si>
  <si>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</si>
  <si>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</si>
  <si>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</si>
  <si>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</si>
  <si>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</si>
  <si>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</si>
  <si>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</si>
  <si>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</si>
  <si>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</si>
  <si>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</si>
  <si>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</si>
  <si>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</si>
  <si>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</si>
  <si>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</si>
  <si>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</si>
  <si>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</si>
  <si>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</si>
  <si>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</si>
  <si>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</si>
  <si>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</si>
  <si>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</si>
  <si>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</si>
  <si>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</si>
  <si>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</si>
  <si>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</si>
  <si>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</si>
  <si>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</si>
  <si>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</si>
  <si>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</si>
  <si>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</si>
  <si>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</si>
  <si>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</si>
  <si>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</si>
  <si>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</si>
  <si>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</si>
  <si>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</si>
  <si>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</si>
  <si>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</si>
  <si>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</si>
  <si>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</si>
  <si>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</si>
  <si>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</si>
  <si>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</si>
  <si>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</si>
  <si>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</si>
  <si>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</si>
  <si>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</si>
  <si>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</si>
  <si>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</si>
  <si>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</si>
  <si>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</si>
  <si>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</si>
  <si>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</si>
  <si>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</si>
  <si>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</si>
  <si>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</si>
  <si>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</si>
  <si>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</si>
  <si>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</si>
  <si>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</si>
  <si>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</si>
  <si>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</si>
  <si>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</si>
  <si>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</si>
  <si>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</si>
  <si>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</si>
  <si>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</si>
  <si>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</si>
  <si>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</si>
  <si>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</si>
  <si>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</si>
  <si>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</si>
  <si>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</si>
  <si>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</si>
  <si>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</si>
  <si>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</si>
  <si>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</si>
  <si>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</si>
  <si>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</si>
  <si>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</si>
  <si>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</si>
  <si>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</si>
  <si>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</si>
  <si>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</si>
  <si>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</si>
  <si>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</si>
  <si>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</si>
  <si>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</si>
  <si>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</si>
  <si>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</si>
  <si>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</si>
  <si>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</si>
  <si>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</si>
  <si>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</si>
  <si>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</si>
  <si>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</si>
  <si>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</si>
  <si>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</si>
  <si>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</si>
  <si>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</si>
  <si>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</si>
  <si>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</si>
  <si>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</si>
  <si>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</si>
  <si>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</si>
  <si>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</si>
  <si>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</si>
  <si>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</si>
  <si>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</si>
  <si>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</si>
  <si>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</si>
  <si>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</si>
  <si>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</si>
  <si>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</si>
  <si>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</si>
  <si>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</si>
  <si>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</si>
  <si>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</si>
  <si>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</si>
  <si>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</si>
  <si>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</si>
  <si>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</si>
  <si>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</si>
  <si>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</si>
  <si>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</si>
  <si>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</si>
  <si>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</si>
  <si>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</si>
  <si>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</si>
  <si>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</si>
  <si>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</si>
  <si>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</si>
  <si>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</si>
  <si>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</si>
  <si>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</si>
  <si>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</si>
  <si>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</si>
  <si>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</si>
  <si>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</si>
  <si>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</si>
  <si>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</si>
  <si>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</si>
  <si>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</si>
  <si>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</si>
  <si>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</si>
  <si>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</si>
  <si>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</si>
  <si>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</si>
  <si>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</si>
  <si>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</si>
  <si>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</si>
  <si>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</si>
  <si>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</si>
  <si>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</si>
  <si>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</si>
  <si>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</si>
  <si>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</si>
  <si>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</si>
  <si>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</si>
  <si>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</si>
  <si>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</si>
  <si>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</si>
  <si>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</si>
  <si>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</si>
  <si>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</si>
  <si>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</si>
  <si>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</si>
  <si>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</si>
  <si>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</si>
  <si>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</si>
  <si>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</si>
  <si>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</si>
  <si>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</si>
  <si>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</si>
  <si>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</si>
  <si>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</si>
  <si>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</si>
  <si>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</si>
  <si>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</si>
  <si>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</si>
  <si>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</si>
  <si>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</si>
  <si>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</si>
  <si>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</si>
  <si>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</si>
  <si>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</si>
  <si>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</si>
  <si>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</si>
  <si>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</si>
  <si>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</si>
  <si>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</si>
  <si>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</si>
  <si>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</si>
  <si>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</si>
  <si>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</si>
  <si>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</si>
  <si>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</si>
  <si>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</si>
  <si>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</si>
  <si>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</si>
  <si>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</si>
  <si>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</si>
  <si>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</si>
  <si>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</si>
  <si>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</si>
  <si>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</si>
  <si>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</si>
  <si>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</si>
  <si>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</si>
  <si>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</si>
  <si>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</si>
  <si>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</si>
  <si>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</si>
  <si>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</si>
  <si>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</si>
  <si>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</si>
  <si>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</si>
  <si>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</si>
  <si>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</si>
  <si>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</si>
  <si>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</si>
  <si>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</si>
  <si>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</si>
  <si>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</si>
  <si>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</si>
  <si>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</si>
  <si>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</si>
  <si>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</si>
  <si>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</si>
  <si>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</si>
  <si>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</si>
  <si>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</si>
  <si>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</si>
  <si>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</si>
  <si>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</si>
  <si>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</si>
  <si>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</si>
  <si>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</si>
  <si>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</si>
  <si>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</si>
  <si>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</si>
  <si>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</si>
  <si>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</si>
  <si>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</si>
  <si>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</si>
  <si>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</si>
  <si>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</si>
  <si>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</si>
  <si>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</si>
  <si>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</si>
  <si>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</si>
  <si>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</si>
  <si>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</si>
  <si>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</si>
  <si>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</si>
  <si>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</si>
  <si>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</si>
  <si>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</si>
  <si>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</si>
  <si>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</si>
  <si>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</si>
  <si>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</si>
  <si>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</si>
  <si>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</si>
  <si>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</si>
  <si>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</si>
  <si>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</si>
  <si>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</si>
  <si>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</si>
  <si>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</si>
  <si>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</si>
  <si>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</si>
  <si>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</si>
  <si>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</si>
  <si>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</si>
  <si>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</si>
  <si>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</si>
  <si>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</si>
  <si>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</si>
  <si>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</si>
  <si>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</si>
  <si>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</si>
  <si>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</si>
  <si>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</si>
  <si>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</si>
  <si>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</si>
  <si>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</si>
  <si>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</si>
  <si>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</si>
  <si>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</si>
  <si>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</si>
  <si>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</si>
  <si>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</si>
  <si>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</si>
  <si>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</si>
  <si>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</si>
  <si>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</si>
  <si>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</si>
  <si>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</si>
  <si>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</si>
  <si>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</si>
  <si>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</si>
  <si>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</si>
  <si>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</si>
  <si>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</si>
  <si>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</si>
  <si>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</si>
  <si>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</si>
  <si>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</si>
  <si>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</si>
  <si>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</si>
  <si>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</si>
  <si>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</si>
  <si>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</si>
  <si>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</si>
  <si>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</si>
  <si>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</si>
  <si>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</si>
  <si>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</si>
  <si>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</si>
  <si>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</si>
  <si>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</si>
  <si>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</si>
  <si>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</si>
  <si>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</si>
  <si>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</si>
  <si>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</si>
  <si>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</si>
  <si>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</si>
  <si>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</si>
  <si>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</si>
  <si>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</si>
  <si>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</si>
  <si>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</si>
  <si>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</si>
  <si>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</si>
  <si>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</si>
  <si>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</si>
  <si>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</si>
  <si>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</si>
  <si>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</si>
  <si>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</si>
  <si>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</si>
  <si>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</si>
  <si>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</si>
  <si>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</si>
  <si>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</si>
  <si>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</si>
  <si>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</si>
  <si>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</si>
  <si>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</si>
  <si>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</si>
  <si>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</si>
  <si>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</si>
  <si>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</si>
  <si>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</si>
  <si>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</si>
  <si>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</si>
  <si>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</si>
  <si>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</si>
  <si>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</si>
  <si>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</si>
  <si>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</si>
  <si>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</si>
  <si>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</si>
  <si>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</si>
  <si>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</si>
  <si>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</si>
  <si>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</si>
  <si>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</si>
  <si>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</si>
  <si>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</si>
  <si>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</si>
  <si>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</si>
  <si>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</si>
  <si>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</si>
  <si>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</si>
  <si>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</si>
  <si>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</si>
  <si>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</si>
  <si>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</si>
  <si>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</si>
  <si>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</si>
  <si>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</si>
  <si>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</si>
  <si>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</si>
  <si>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</si>
  <si>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</si>
  <si>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</si>
  <si>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</si>
  <si>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</si>
  <si>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</si>
  <si>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</si>
  <si>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</si>
  <si>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</si>
  <si>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</si>
  <si>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</si>
  <si>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</si>
  <si>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</si>
  <si>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</si>
  <si>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</si>
  <si>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</si>
  <si>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</si>
  <si>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</si>
  <si>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</si>
  <si>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</si>
  <si>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</si>
  <si>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</si>
  <si>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</si>
  <si>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</si>
  <si>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</si>
  <si>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</si>
  <si>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</si>
  <si>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</si>
  <si>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</si>
  <si>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</si>
  <si>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</si>
  <si>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</si>
  <si>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</si>
  <si>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</si>
  <si>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</si>
  <si>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</si>
  <si>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</si>
  <si>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</si>
  <si>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</si>
  <si>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</si>
  <si>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</si>
  <si>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</si>
  <si>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</si>
  <si>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</si>
  <si>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</si>
  <si>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</si>
  <si>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</si>
  <si>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</si>
  <si>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</si>
  <si>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</si>
  <si>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</si>
  <si>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</si>
  <si>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</si>
  <si>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</si>
  <si>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</si>
  <si>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</si>
  <si>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</si>
  <si>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</si>
  <si>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</si>
  <si>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</si>
  <si>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</si>
  <si>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</si>
  <si>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</si>
  <si>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</si>
  <si>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</si>
  <si>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</si>
  <si>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</si>
  <si>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</si>
  <si>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</si>
  <si>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</si>
  <si>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</si>
  <si>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</si>
  <si>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</si>
  <si>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</si>
  <si>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</si>
  <si>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</si>
  <si>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</si>
  <si>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</si>
  <si>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</si>
  <si>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</si>
  <si>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</si>
  <si>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</si>
  <si>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</si>
  <si>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</si>
  <si>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</si>
  <si>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</si>
  <si>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</si>
  <si>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</si>
  <si>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</si>
  <si>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</si>
  <si>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</si>
  <si>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</si>
  <si>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</si>
  <si>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</si>
  <si>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</si>
  <si>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</si>
  <si>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</si>
  <si>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</si>
  <si>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</si>
  <si>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</si>
  <si>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</si>
  <si>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</si>
  <si>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</si>
  <si>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</si>
  <si>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</si>
  <si>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</si>
  <si>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</si>
  <si>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</si>
  <si>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</si>
  <si>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</si>
  <si>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</si>
  <si>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</si>
  <si>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</si>
  <si>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</si>
  <si>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</si>
  <si>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</si>
  <si>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</si>
  <si>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</si>
  <si>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</si>
  <si>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</si>
  <si>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</si>
  <si>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</si>
  <si>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</si>
  <si>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</si>
  <si>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</si>
  <si>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</si>
  <si>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</si>
  <si>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</si>
  <si>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</si>
  <si>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</si>
  <si>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</si>
  <si>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</si>
  <si>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</si>
  <si>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</si>
  <si>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</si>
  <si>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</si>
  <si>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</si>
  <si>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</si>
  <si>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</si>
  <si>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</si>
  <si>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</si>
  <si>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</si>
  <si>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</si>
  <si>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</si>
  <si>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</si>
  <si>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</si>
  <si>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</si>
  <si>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</si>
  <si>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</si>
  <si>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</si>
  <si>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</si>
  <si>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</si>
  <si>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</si>
  <si>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</si>
  <si>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</si>
  <si>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</si>
  <si>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</si>
  <si>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</si>
  <si>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</si>
  <si>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</si>
  <si>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</si>
  <si>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</si>
  <si>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</si>
  <si>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</si>
  <si>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</si>
  <si>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</si>
  <si>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</si>
  <si>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</si>
  <si>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</si>
  <si>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</si>
  <si>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</si>
  <si>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</si>
  <si>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</si>
  <si>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</si>
  <si>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</si>
  <si>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</si>
  <si>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</si>
  <si>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</si>
  <si>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</si>
  <si>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</si>
  <si>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</si>
  <si>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</si>
  <si>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</si>
  <si>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</si>
  <si>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</si>
  <si>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</si>
  <si>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</si>
  <si>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</si>
  <si>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</si>
  <si>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</si>
  <si>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</si>
  <si>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</si>
  <si>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</si>
  <si>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</si>
  <si>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</si>
  <si>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</si>
  <si>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</si>
  <si>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</si>
  <si>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</si>
  <si>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</si>
  <si>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</si>
  <si>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</si>
  <si>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</si>
  <si>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</si>
  <si>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</si>
  <si>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</si>
  <si>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</si>
  <si>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</si>
  <si>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</si>
  <si>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</si>
  <si>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</si>
  <si>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</si>
  <si>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</si>
  <si>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</si>
  <si>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</si>
  <si>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</si>
  <si>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</si>
  <si>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</si>
  <si>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</si>
  <si>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</si>
  <si>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</si>
  <si>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</si>
  <si>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</si>
  <si>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</si>
  <si>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</si>
  <si>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</si>
  <si>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</si>
  <si>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</si>
  <si>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</si>
  <si>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</si>
  <si>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</si>
  <si>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</si>
  <si>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</si>
  <si>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</si>
  <si>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</si>
  <si>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</si>
  <si>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</si>
  <si>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</si>
  <si>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</si>
  <si>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</si>
  <si>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</si>
  <si>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</si>
  <si>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</si>
  <si>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</si>
  <si>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</si>
  <si>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</si>
  <si>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</si>
  <si>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</si>
  <si>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</si>
  <si>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</si>
  <si>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</si>
  <si>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</si>
  <si>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</si>
  <si>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</si>
  <si>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</si>
  <si>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</si>
  <si>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</si>
  <si>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</si>
  <si>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</si>
  <si>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</si>
  <si>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</si>
  <si>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</si>
  <si>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</si>
  <si>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</si>
  <si>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</si>
  <si>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</si>
  <si>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</si>
  <si>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</si>
  <si>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</si>
  <si>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</si>
  <si>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</si>
  <si>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</si>
  <si>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</si>
  <si>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</si>
  <si>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</si>
  <si>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</si>
  <si>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</si>
  <si>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</si>
  <si>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</si>
  <si>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</si>
  <si>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</si>
  <si>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</si>
  <si>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</si>
  <si>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</si>
  <si>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</si>
  <si>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</si>
  <si>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</si>
  <si>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</si>
  <si>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</si>
  <si>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</si>
  <si>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</si>
  <si>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</si>
  <si>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</si>
  <si>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</si>
  <si>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</si>
  <si>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</si>
  <si>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</si>
  <si>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</si>
  <si>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</si>
  <si>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</si>
  <si>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</si>
  <si>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</si>
  <si>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</si>
  <si>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</si>
  <si>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</si>
  <si>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</si>
  <si>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</si>
  <si>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</si>
  <si>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</si>
  <si>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</si>
  <si>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</si>
  <si>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</si>
  <si>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</si>
  <si>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</si>
  <si>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</si>
  <si>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</si>
  <si>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</si>
  <si>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</si>
  <si>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</si>
  <si>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</si>
  <si>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</si>
  <si>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</si>
  <si>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</si>
  <si>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</si>
  <si>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</si>
  <si>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</si>
  <si>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</si>
  <si>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</si>
  <si>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</si>
  <si>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</si>
  <si>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</si>
  <si>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</si>
  <si>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</si>
  <si>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</si>
  <si>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</si>
  <si>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</si>
  <si>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</si>
  <si>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</si>
  <si>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</si>
  <si>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</si>
  <si>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</si>
  <si>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</si>
  <si>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</si>
  <si>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</si>
  <si>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</si>
  <si>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</si>
  <si>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</si>
  <si>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</si>
  <si>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</si>
  <si>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</si>
  <si>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</si>
  <si>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</si>
  <si>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</si>
  <si>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</si>
  <si>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</si>
  <si>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</si>
  <si>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</si>
  <si>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</si>
  <si>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</si>
  <si>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</si>
  <si>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</si>
  <si>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</si>
  <si>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</si>
  <si>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</si>
  <si>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</si>
  <si>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</si>
  <si>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</si>
  <si>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</si>
  <si>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</si>
  <si>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</si>
  <si>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</si>
  <si>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</si>
  <si>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</si>
  <si>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</si>
  <si>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</si>
  <si>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</si>
  <si>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</si>
  <si>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</si>
  <si>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</si>
  <si>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</si>
  <si>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</si>
  <si>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</si>
  <si>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</si>
  <si>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</si>
  <si>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</si>
  <si>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</si>
  <si>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</si>
  <si>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</si>
  <si>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</si>
  <si>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</si>
  <si>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</si>
  <si>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</si>
  <si>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</si>
  <si>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</si>
  <si>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</si>
  <si>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</si>
  <si>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</si>
  <si>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</si>
  <si>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</si>
  <si>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</si>
  <si>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</si>
  <si>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</si>
  <si>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</si>
  <si>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</si>
  <si>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</si>
  <si>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</si>
  <si>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</si>
  <si>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</si>
  <si>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</si>
  <si>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</si>
  <si>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</si>
  <si>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</si>
  <si>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</si>
  <si>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</si>
  <si>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</si>
  <si>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</si>
  <si>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</si>
  <si>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</si>
  <si>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</si>
  <si>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</si>
  <si>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</si>
  <si>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</si>
  <si>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</si>
  <si>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</si>
  <si>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</si>
  <si>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</si>
  <si>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</si>
  <si>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</si>
  <si>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</si>
  <si>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</si>
  <si>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</si>
  <si>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</si>
  <si>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</si>
  <si>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</si>
  <si>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</si>
  <si>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</si>
  <si>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</si>
  <si>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</si>
  <si>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</si>
  <si>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</si>
  <si>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</si>
  <si>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</si>
  <si>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</si>
  <si>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</si>
  <si>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</si>
  <si>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</si>
  <si>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</si>
  <si>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</si>
  <si>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</si>
  <si>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</si>
  <si>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</si>
  <si>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</si>
  <si>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</si>
  <si>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</si>
  <si>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</si>
  <si>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</si>
  <si>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</si>
  <si>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</si>
  <si>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</si>
  <si>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</si>
  <si>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</si>
  <si>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</si>
  <si>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</si>
  <si>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</si>
  <si>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</si>
  <si>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</si>
  <si>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</si>
  <si>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</si>
  <si>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</si>
  <si>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</si>
  <si>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</si>
  <si>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</si>
  <si>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</si>
  <si>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</si>
  <si>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</si>
  <si>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</si>
  <si>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</si>
  <si>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</si>
  <si>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</si>
  <si>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</si>
  <si>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</si>
  <si>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</si>
  <si>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</si>
  <si>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</si>
  <si>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</si>
  <si>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</si>
  <si>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</si>
  <si>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</si>
  <si>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</si>
  <si>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</si>
  <si>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</si>
  <si>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</si>
  <si>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</si>
  <si>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</si>
  <si>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</si>
  <si>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</si>
  <si>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</si>
  <si>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</si>
  <si>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</si>
  <si>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</si>
  <si>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</si>
  <si>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</si>
  <si>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</si>
  <si>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</si>
  <si>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</si>
  <si>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</si>
  <si>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</si>
  <si>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</si>
  <si>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</si>
  <si>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</si>
  <si>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</si>
  <si>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</si>
  <si>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</si>
  <si>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</si>
  <si>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</si>
  <si>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</si>
  <si>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</si>
  <si>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</si>
  <si>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</si>
  <si>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</si>
  <si>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</si>
  <si>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</si>
  <si>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</si>
  <si>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</si>
  <si>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</si>
  <si>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</si>
  <si>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</si>
  <si>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</si>
  <si>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</si>
  <si>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</si>
  <si>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</si>
  <si>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</si>
  <si>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</si>
  <si>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</si>
  <si>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</si>
  <si>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</si>
  <si>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</si>
  <si>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</si>
  <si>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</si>
  <si>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</si>
  <si>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</si>
  <si>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</si>
  <si>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</si>
  <si>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</si>
  <si>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</si>
  <si>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</si>
  <si>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</si>
  <si>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</si>
  <si>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</si>
  <si>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</si>
  <si>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</si>
  <si>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</si>
  <si>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</si>
  <si>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</si>
  <si>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</si>
  <si>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</si>
  <si>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</si>
  <si>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</si>
  <si>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</si>
  <si>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</si>
  <si>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</si>
  <si>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</si>
  <si>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</si>
  <si>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</si>
  <si>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</si>
  <si>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</si>
  <si>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</si>
  <si>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</si>
  <si>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</si>
  <si>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</si>
  <si>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</si>
  <si>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</si>
  <si>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</si>
  <si>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</si>
  <si>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</si>
  <si>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</si>
  <si>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</si>
  <si>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</si>
  <si>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</si>
  <si>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</si>
  <si>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</si>
  <si>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</si>
  <si>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</si>
  <si>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</si>
  <si>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</si>
  <si>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</si>
  <si>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</si>
  <si>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</si>
  <si>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</si>
  <si>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</si>
  <si>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</si>
  <si>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</si>
  <si>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</si>
  <si>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</si>
  <si>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</si>
  <si>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</si>
  <si>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</si>
  <si>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</si>
  <si>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</si>
  <si>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</si>
  <si>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</si>
  <si>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</si>
  <si>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</si>
  <si>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</si>
  <si>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</si>
  <si>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</si>
  <si>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</si>
  <si>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</si>
  <si>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</si>
  <si>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</si>
  <si>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</si>
  <si>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</si>
  <si>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</si>
  <si>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</si>
  <si>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</si>
  <si>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</si>
  <si>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</si>
  <si>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</si>
  <si>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</si>
  <si>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</si>
  <si>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</si>
  <si>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</si>
  <si>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</si>
  <si>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</si>
  <si>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</si>
  <si>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</si>
  <si>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</si>
  <si>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</si>
  <si>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</si>
  <si>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</si>
  <si>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</si>
  <si>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</si>
  <si>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</si>
  <si>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</si>
  <si>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</si>
  <si>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</si>
  <si>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</si>
  <si>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</si>
  <si>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</si>
  <si>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</si>
  <si>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</si>
  <si>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</si>
  <si>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</si>
  <si>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</si>
  <si>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</si>
  <si>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</si>
  <si>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</si>
  <si>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</si>
  <si>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</si>
  <si>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</si>
  <si>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</si>
  <si>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</si>
  <si>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</si>
  <si>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</si>
  <si>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</si>
  <si>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</si>
  <si>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</si>
  <si>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</si>
  <si>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</si>
  <si>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</si>
  <si>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</si>
  <si>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</si>
  <si>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</si>
  <si>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</si>
  <si>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</si>
  <si>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</si>
  <si>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</si>
  <si>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</si>
  <si>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</si>
  <si>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</si>
  <si>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</si>
  <si>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</si>
  <si>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</si>
  <si>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</si>
  <si>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</si>
  <si>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</si>
  <si>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</si>
  <si>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</si>
  <si>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</si>
  <si>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</si>
  <si>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</si>
  <si>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</si>
  <si>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</si>
  <si>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</si>
  <si>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</si>
  <si>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</si>
  <si>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</si>
  <si>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</si>
  <si>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</si>
  <si>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</si>
  <si>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</si>
  <si>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</si>
  <si>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</si>
  <si>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</si>
  <si>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</si>
  <si>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</si>
  <si>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</si>
  <si>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</si>
  <si>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</si>
  <si>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</si>
  <si>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</si>
  <si>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</si>
  <si>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</si>
  <si>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</si>
  <si>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</si>
  <si>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</si>
  <si>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</si>
  <si>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</si>
  <si>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</si>
  <si>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</si>
  <si>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</si>
  <si>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</si>
  <si>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</si>
  <si>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</si>
  <si>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</si>
  <si>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</si>
  <si>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</si>
  <si>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</si>
  <si>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</si>
  <si>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</si>
  <si>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</si>
  <si>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</si>
  <si>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</si>
  <si>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</si>
  <si>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</si>
  <si>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</si>
  <si>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</si>
  <si>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</si>
  <si>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</si>
  <si>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</si>
  <si>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</si>
  <si>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</si>
  <si>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</si>
  <si>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</si>
  <si>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</si>
  <si>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</si>
  <si>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</si>
  <si>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</si>
  <si>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</si>
  <si>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</si>
  <si>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</si>
  <si>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</si>
  <si>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</si>
  <si>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</si>
  <si>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</si>
  <si>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</si>
  <si>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</si>
  <si>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</si>
  <si>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</si>
  <si>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</si>
  <si>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</si>
  <si>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</si>
  <si>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</si>
  <si>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</si>
  <si>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</si>
  <si>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</si>
  <si>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</si>
  <si>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</si>
  <si>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</si>
  <si>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</si>
  <si>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</si>
  <si>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</si>
  <si>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</si>
  <si>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</si>
  <si>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</si>
  <si>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</si>
  <si>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</si>
  <si>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</si>
  <si>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</si>
  <si>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</si>
  <si>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</si>
  <si>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</si>
  <si>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</si>
  <si>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</si>
  <si>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</si>
  <si>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</si>
  <si>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</si>
  <si>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</si>
  <si>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</si>
  <si>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</si>
  <si>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</si>
  <si>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</si>
  <si>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</si>
  <si>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</si>
  <si>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</si>
  <si>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</si>
  <si>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</si>
  <si>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</si>
  <si>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</si>
  <si>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</si>
  <si>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</si>
  <si>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</si>
  <si>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</si>
  <si>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</si>
  <si>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</si>
  <si>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</si>
  <si>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</si>
  <si>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</si>
  <si>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</si>
  <si>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</si>
  <si>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</si>
  <si>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</si>
  <si>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</si>
  <si>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</si>
  <si>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</si>
  <si>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</si>
  <si>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</si>
  <si>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</si>
  <si>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</si>
  <si>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</si>
  <si>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</si>
  <si>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</si>
  <si>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</si>
  <si>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</si>
  <si>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</si>
  <si>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</si>
  <si>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</si>
  <si>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</si>
  <si>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</si>
  <si>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</si>
  <si>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</si>
  <si>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</si>
  <si>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</si>
  <si>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</si>
  <si>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</si>
  <si>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</si>
  <si>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</si>
  <si>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</si>
  <si>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</si>
  <si>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</si>
  <si>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</si>
  <si>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</si>
  <si>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</si>
  <si>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</si>
  <si>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</si>
  <si>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</si>
  <si>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</si>
  <si>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</si>
  <si>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</si>
  <si>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</si>
  <si>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</si>
  <si>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</si>
  <si>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</si>
  <si>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</si>
  <si>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</si>
  <si>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</si>
  <si>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</si>
  <si>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</si>
  <si>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</si>
  <si>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</si>
  <si>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</si>
  <si>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</si>
  <si>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</si>
  <si>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</si>
  <si>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</si>
  <si>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</si>
  <si>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</si>
  <si>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</si>
  <si>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</si>
  <si>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</si>
  <si>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</si>
  <si>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</si>
  <si>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</si>
  <si>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</si>
  <si>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</si>
  <si>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</si>
  <si>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</si>
  <si>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</si>
  <si>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</si>
  <si>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</si>
  <si>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</si>
  <si>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</si>
  <si>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</si>
  <si>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</si>
  <si>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</si>
  <si>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</si>
  <si>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</si>
  <si>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</si>
  <si>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</si>
  <si>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</si>
  <si>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</si>
  <si>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</si>
  <si>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</si>
  <si>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</si>
  <si>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</si>
  <si>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</si>
  <si>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</si>
  <si>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</si>
  <si>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</si>
  <si>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</si>
  <si>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</si>
  <si>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</si>
  <si>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</si>
  <si>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</si>
  <si>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</si>
  <si>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</si>
  <si>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</si>
  <si>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</si>
  <si>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</si>
  <si>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</si>
  <si>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</si>
  <si>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</si>
  <si>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</si>
  <si>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</si>
  <si>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</si>
  <si>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</si>
  <si>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</si>
  <si>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</si>
  <si>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</si>
  <si>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</si>
  <si>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</si>
  <si>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</si>
  <si>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</si>
  <si>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</si>
  <si>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</si>
  <si>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</si>
  <si>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</si>
  <si>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</si>
  <si>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</si>
  <si>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</si>
  <si>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</si>
  <si>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</si>
  <si>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</si>
  <si>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</si>
  <si>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</si>
  <si>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</si>
  <si>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</si>
  <si>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</si>
  <si>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</si>
  <si>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</si>
  <si>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</si>
  <si>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</si>
  <si>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</si>
  <si>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</si>
  <si>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</si>
  <si>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</si>
  <si>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</si>
  <si>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</si>
  <si>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</si>
  <si>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</si>
  <si>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</si>
  <si>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</si>
  <si>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</si>
  <si>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</si>
  <si>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</si>
  <si>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</si>
  <si>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</si>
  <si>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</si>
  <si>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</si>
  <si>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</si>
  <si>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</si>
  <si>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</si>
  <si>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</si>
  <si>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</si>
  <si>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</si>
  <si>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</si>
  <si>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</si>
  <si>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</si>
  <si>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</si>
  <si>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</si>
  <si>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</si>
  <si>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</si>
  <si>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</si>
  <si>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</si>
  <si>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</si>
  <si>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</si>
  <si>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</si>
  <si>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</si>
  <si>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</si>
  <si>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</si>
  <si>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</si>
  <si>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</si>
  <si>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</si>
  <si>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</si>
  <si>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</si>
  <si>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</si>
  <si>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</si>
  <si>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</si>
  <si>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</si>
  <si>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</si>
  <si>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</si>
  <si>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</si>
  <si>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</si>
  <si>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</si>
  <si>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</si>
  <si>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</si>
  <si>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</si>
  <si>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</si>
  <si>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</si>
  <si>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</si>
  <si>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</si>
  <si>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</si>
  <si>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</si>
  <si>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</si>
  <si>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</si>
  <si>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</si>
  <si>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</si>
  <si>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</si>
  <si>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</si>
  <si>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</si>
  <si>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</si>
  <si>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</si>
  <si>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</si>
  <si>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</si>
  <si>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</si>
  <si>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</si>
  <si>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</si>
  <si>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</si>
  <si>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</si>
  <si>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</si>
  <si>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</si>
  <si>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</si>
  <si>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</si>
  <si>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</si>
  <si>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</si>
  <si>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</si>
  <si>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</si>
  <si>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</si>
  <si>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</si>
  <si>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</si>
  <si>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</si>
  <si>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</si>
  <si>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</si>
  <si>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</si>
  <si>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</si>
  <si>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</si>
  <si>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</si>
  <si>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</si>
  <si>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</si>
  <si>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</si>
  <si>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</si>
  <si>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</si>
  <si>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</si>
  <si>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</si>
  <si>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</si>
  <si>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</si>
  <si>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</si>
  <si>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</si>
  <si>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</si>
  <si>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</si>
  <si>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</si>
  <si>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</si>
  <si>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</si>
  <si>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</si>
  <si>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</si>
  <si>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</si>
  <si>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</si>
  <si>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</si>
  <si>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</si>
  <si>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</si>
  <si>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</si>
  <si>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</si>
  <si>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</si>
  <si>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</si>
  <si>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</si>
  <si>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</si>
  <si>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</si>
  <si>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</si>
  <si>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</si>
  <si>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</si>
  <si>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</si>
  <si>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</si>
  <si>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</si>
  <si>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</si>
  <si>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</si>
  <si>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</si>
  <si>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</si>
  <si>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</si>
  <si>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</si>
  <si>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</si>
  <si>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</si>
  <si>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</si>
  <si>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</si>
  <si>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</si>
  <si>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</si>
  <si>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</si>
  <si>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</si>
  <si>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</si>
  <si>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</si>
  <si>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</si>
  <si>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</si>
  <si>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</si>
  <si>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</si>
  <si>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</si>
  <si>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</si>
  <si>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</si>
  <si>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</si>
  <si>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</si>
  <si>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</si>
  <si>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</si>
  <si>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</si>
  <si>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</si>
  <si>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</si>
  <si>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</si>
  <si>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</si>
  <si>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</si>
  <si>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</si>
  <si>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</si>
  <si>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</si>
  <si>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</si>
  <si>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</si>
  <si>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</si>
  <si>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</si>
  <si>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</si>
  <si>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</si>
  <si>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</si>
  <si>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</si>
  <si>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</si>
  <si>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</si>
  <si>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</si>
  <si>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</si>
  <si>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</si>
  <si>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</si>
  <si>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</si>
  <si>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</si>
  <si>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</si>
  <si>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</si>
  <si>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</si>
  <si>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</si>
  <si>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</si>
  <si>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</si>
  <si>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</si>
  <si>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</si>
  <si>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</si>
  <si>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</si>
  <si>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</si>
  <si>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</si>
  <si>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</si>
  <si>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</si>
  <si>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</si>
  <si>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</si>
  <si>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</si>
  <si>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</si>
  <si>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</si>
  <si>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</si>
  <si>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</si>
  <si>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</si>
  <si>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</si>
  <si>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</si>
  <si>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</si>
  <si>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</si>
  <si>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</si>
  <si>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</si>
  <si>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</si>
  <si>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</si>
  <si>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</si>
  <si>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</si>
  <si>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</si>
  <si>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</si>
  <si>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</si>
  <si>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</si>
  <si>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</si>
  <si>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</si>
  <si>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</si>
  <si>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</si>
  <si>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</si>
  <si>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</si>
  <si>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</si>
  <si>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</si>
  <si>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</si>
  <si>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</si>
  <si>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</si>
  <si>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</si>
  <si>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</si>
  <si>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</si>
  <si>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</si>
  <si>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</si>
  <si>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</si>
  <si>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</si>
  <si>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</si>
  <si>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</si>
  <si>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</si>
  <si>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</si>
  <si>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</si>
  <si>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</si>
  <si>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</si>
  <si>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</si>
  <si>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</si>
  <si>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</si>
  <si>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</si>
  <si>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</si>
  <si>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</si>
  <si>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</si>
  <si>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</si>
  <si>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</si>
  <si>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</si>
  <si>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</si>
  <si>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</si>
  <si>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</si>
  <si>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</si>
  <si>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</si>
  <si>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</si>
  <si>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</si>
  <si>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</si>
  <si>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</si>
  <si>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</si>
  <si>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</si>
  <si>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</si>
  <si>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</si>
  <si>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</si>
  <si>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</si>
  <si>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</si>
  <si>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</si>
  <si>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</si>
  <si>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</si>
  <si>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</si>
  <si>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</si>
  <si>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</si>
  <si>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</si>
  <si>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</si>
  <si>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</si>
  <si>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</si>
  <si>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</si>
  <si>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</si>
  <si>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</si>
  <si>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</si>
  <si>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</si>
  <si>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</si>
  <si>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</si>
  <si>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</si>
  <si>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</si>
  <si>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</si>
  <si>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</si>
  <si>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</si>
  <si>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</si>
  <si>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</si>
  <si>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</si>
  <si>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</si>
  <si>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</si>
  <si>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</si>
  <si>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</si>
  <si>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</si>
  <si>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</si>
  <si>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</si>
  <si>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</si>
  <si>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</si>
  <si>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</si>
  <si>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</si>
  <si>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</si>
  <si>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</si>
  <si>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</si>
  <si>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</si>
  <si>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</si>
  <si>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</si>
  <si>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</si>
  <si>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</si>
  <si>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</si>
  <si>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</si>
  <si>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</si>
  <si>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</si>
  <si>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</si>
  <si>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</si>
  <si>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</si>
  <si>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</si>
  <si>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</si>
  <si>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</si>
  <si>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</si>
  <si>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</si>
  <si>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</si>
  <si>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</si>
  <si>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</si>
  <si>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</si>
  <si>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</si>
  <si>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</si>
  <si>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</si>
  <si>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</si>
  <si>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</si>
  <si>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</si>
  <si>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</si>
  <si>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</si>
  <si>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</si>
  <si>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</si>
  <si>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</si>
  <si>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</si>
  <si>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</si>
  <si>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</si>
  <si>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</si>
  <si>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</si>
  <si>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</si>
  <si>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</si>
  <si>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</si>
  <si>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</si>
  <si>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</si>
  <si>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</si>
  <si>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</si>
  <si>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</si>
  <si>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</si>
  <si>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</si>
  <si>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</si>
  <si>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</si>
  <si>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</si>
  <si>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</si>
  <si>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</si>
  <si>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</si>
  <si>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</si>
  <si>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</si>
  <si>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</si>
  <si>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</si>
  <si>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</si>
  <si>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</si>
  <si>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</si>
  <si>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</si>
  <si>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</si>
  <si>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</si>
  <si>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</si>
  <si>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</si>
  <si>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</si>
  <si>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</si>
  <si>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</si>
  <si>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</si>
  <si>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</si>
  <si>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</si>
  <si>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</si>
  <si>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</si>
  <si>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</si>
  <si>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</si>
  <si>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</si>
  <si>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</si>
  <si>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</si>
  <si>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</si>
  <si>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</si>
  <si>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</si>
  <si>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</si>
  <si>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</si>
  <si>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</si>
  <si>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</si>
  <si>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</si>
  <si>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</si>
  <si>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</si>
  <si>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</si>
  <si>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</si>
  <si>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</si>
  <si>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</si>
  <si>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</si>
  <si>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</si>
  <si>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</si>
  <si>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</si>
  <si>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</si>
  <si>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</si>
  <si>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</si>
  <si>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</si>
  <si>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</si>
  <si>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</si>
  <si>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</si>
  <si>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</si>
  <si>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</si>
  <si>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</si>
  <si>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</si>
  <si>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</si>
  <si>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</si>
  <si>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</si>
  <si>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</si>
  <si>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</si>
  <si>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</si>
  <si>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</si>
  <si>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</si>
  <si>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</si>
  <si>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</si>
  <si>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</si>
  <si>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</si>
  <si>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</si>
  <si>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</si>
  <si>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</si>
  <si>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</si>
  <si>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</si>
  <si>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</si>
  <si>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</si>
  <si>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</si>
  <si>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</si>
  <si>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</si>
  <si>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</si>
  <si>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</si>
  <si>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</si>
  <si>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</si>
  <si>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</si>
  <si>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</si>
  <si>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</si>
  <si>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</si>
  <si>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</si>
  <si>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</si>
  <si>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</si>
  <si>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</si>
  <si>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</si>
  <si>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</si>
  <si>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</si>
  <si>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</si>
  <si>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</si>
  <si>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</si>
  <si>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</si>
  <si>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</si>
  <si>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</si>
  <si>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</si>
  <si>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</si>
  <si>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</si>
  <si>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</si>
  <si>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</si>
  <si>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</si>
  <si>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</si>
  <si>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</si>
  <si>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</si>
  <si>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</si>
  <si>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</si>
  <si>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</si>
  <si>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</si>
  <si>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</si>
  <si>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</si>
  <si>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</si>
  <si>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</si>
  <si>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</si>
  <si>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</si>
  <si>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</si>
  <si>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</si>
  <si>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</si>
  <si>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</si>
  <si>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</si>
  <si>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</si>
  <si>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</si>
  <si>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</si>
  <si>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</si>
  <si>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</si>
  <si>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</si>
  <si>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</si>
  <si>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</si>
  <si>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</si>
  <si>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</si>
  <si>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</si>
  <si>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</si>
  <si>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</si>
  <si>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</si>
  <si>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</si>
  <si>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</si>
  <si>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</si>
  <si>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</si>
  <si>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</si>
  <si>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</si>
  <si>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</si>
  <si>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</si>
  <si>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</si>
  <si>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</si>
  <si>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</si>
  <si>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</si>
  <si>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</si>
  <si>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</si>
  <si>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</si>
  <si>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</si>
  <si>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</si>
  <si>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</si>
  <si>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</si>
  <si>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</si>
  <si>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</si>
  <si>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</si>
  <si>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</si>
  <si>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</si>
  <si>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</si>
  <si>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</si>
  <si>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</si>
  <si>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</si>
  <si>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</si>
  <si>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</si>
  <si>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</si>
  <si>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</si>
  <si>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</si>
  <si>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</si>
  <si>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</si>
  <si>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</si>
  <si>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</si>
  <si>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</si>
  <si>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</si>
  <si>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</si>
  <si>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</si>
  <si>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</si>
  <si>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</si>
  <si>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</si>
  <si>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</si>
  <si>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</si>
  <si>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</si>
  <si>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</si>
  <si>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</si>
  <si>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</si>
  <si>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</si>
  <si>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</si>
  <si>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</si>
  <si>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</si>
  <si>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</si>
  <si>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</si>
  <si>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</si>
  <si>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</si>
  <si>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</si>
  <si>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</si>
  <si>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</si>
  <si>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</si>
  <si>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</si>
  <si>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</si>
  <si>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</si>
  <si>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</si>
  <si>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</si>
  <si>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</si>
  <si>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</si>
  <si>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</si>
  <si>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</si>
  <si>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</si>
  <si>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</si>
  <si>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</si>
  <si>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</si>
  <si>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</si>
  <si>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</si>
  <si>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</si>
  <si>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</si>
  <si>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</si>
  <si>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</si>
  <si>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</si>
  <si>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</si>
  <si>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</si>
  <si>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</si>
  <si>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</si>
  <si>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</si>
  <si>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</si>
  <si>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</si>
  <si>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</si>
  <si>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</si>
  <si>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</si>
  <si>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</si>
  <si>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</si>
  <si>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</si>
  <si>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</si>
  <si>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</si>
  <si>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</si>
  <si>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</si>
  <si>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</si>
  <si>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</si>
  <si>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</si>
  <si>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</si>
  <si>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</si>
  <si>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</si>
  <si>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</si>
  <si>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</si>
  <si>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</si>
  <si>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</si>
  <si>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</si>
  <si>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</si>
  <si>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</si>
  <si>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</si>
  <si>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</si>
  <si>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</si>
  <si>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</si>
  <si>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</si>
  <si>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</si>
  <si>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</si>
  <si>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</si>
  <si>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</si>
  <si>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</si>
  <si>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</si>
  <si>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</si>
  <si>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</si>
  <si>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</si>
  <si>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</si>
  <si>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</si>
  <si>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</si>
  <si>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</si>
  <si>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</si>
  <si>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</si>
  <si>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</si>
  <si>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</si>
  <si>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</si>
  <si>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</si>
  <si>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</si>
  <si>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</si>
  <si>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</si>
  <si>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</si>
  <si>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</si>
  <si>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</si>
  <si>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</si>
  <si>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</si>
  <si>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</si>
  <si>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</si>
  <si>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</si>
  <si>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</si>
  <si>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</si>
  <si>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</si>
  <si>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</si>
  <si>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</si>
  <si>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</si>
  <si>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</si>
  <si>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</si>
  <si>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</si>
  <si>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</si>
  <si>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</si>
  <si>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</si>
  <si>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</si>
  <si>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</si>
  <si>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</si>
  <si>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</si>
  <si>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</si>
  <si>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</si>
  <si>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</si>
  <si>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</si>
  <si>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</si>
  <si>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</si>
  <si>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</si>
  <si>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</si>
  <si>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</si>
  <si>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</si>
  <si>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</si>
  <si>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</si>
  <si>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</si>
  <si>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</si>
  <si>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</si>
  <si>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</si>
  <si>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</si>
  <si>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</si>
  <si>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</si>
  <si>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</si>
  <si>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</si>
  <si>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</si>
  <si>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</si>
  <si>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</si>
  <si>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</si>
  <si>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</si>
  <si>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</si>
  <si>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</si>
  <si>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</si>
  <si>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</si>
  <si>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</si>
  <si>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</si>
  <si>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</si>
  <si>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</si>
  <si>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</si>
  <si>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</si>
  <si>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</si>
  <si>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</si>
  <si>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</si>
  <si>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</si>
  <si>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</si>
  <si>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</si>
  <si>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</si>
  <si>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</si>
  <si>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</si>
  <si>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</si>
  <si>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</si>
  <si>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</si>
  <si>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</si>
  <si>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</si>
  <si>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</si>
  <si>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</si>
  <si>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</si>
  <si>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</si>
  <si>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</si>
  <si>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</si>
  <si>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</si>
  <si>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</si>
  <si>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</si>
  <si>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</si>
  <si>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</si>
  <si>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</si>
  <si>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</si>
  <si>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</si>
  <si>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</si>
  <si>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</si>
  <si>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</si>
  <si>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</si>
  <si>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</si>
  <si>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</si>
  <si>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</si>
  <si>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</si>
  <si>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</si>
  <si>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</si>
  <si>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</si>
  <si>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</si>
  <si>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</si>
  <si>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</si>
  <si>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</si>
  <si>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</si>
  <si>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</si>
  <si>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</si>
  <si>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</si>
  <si>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</si>
  <si>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</si>
  <si>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</si>
  <si>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</si>
  <si>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</si>
  <si>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</si>
  <si>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</si>
  <si>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</si>
  <si>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</si>
  <si>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</si>
  <si>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</si>
  <si>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</si>
  <si>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</si>
  <si>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</si>
  <si>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</si>
  <si>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</si>
  <si>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</si>
  <si>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</si>
  <si>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</si>
  <si>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</si>
  <si>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</si>
  <si>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</si>
  <si>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</si>
  <si>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</si>
  <si>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</si>
  <si>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</si>
  <si>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</si>
  <si>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</si>
  <si>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</si>
  <si>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</si>
  <si>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</si>
  <si>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</si>
  <si>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</si>
  <si>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</si>
  <si>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</si>
  <si>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</si>
  <si>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</si>
  <si>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</si>
  <si>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</si>
  <si>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</si>
  <si>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</si>
  <si>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</si>
  <si>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</si>
  <si>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</si>
  <si>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</si>
  <si>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</si>
  <si>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</si>
  <si>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</si>
  <si>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</si>
  <si>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</si>
  <si>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</si>
  <si>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</si>
  <si>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</si>
  <si>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</si>
  <si>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</si>
  <si>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</si>
  <si>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</si>
  <si>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</si>
  <si>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</si>
  <si>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</si>
  <si>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</si>
  <si>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</si>
  <si>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</si>
  <si>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</si>
  <si>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</si>
  <si>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</si>
  <si>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</si>
  <si>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</si>
  <si>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</si>
  <si>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</si>
  <si>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</si>
  <si>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</si>
  <si>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</si>
  <si>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</si>
  <si>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</si>
  <si>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</si>
  <si>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</si>
  <si>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</si>
  <si>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</si>
  <si>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</si>
  <si>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</si>
  <si>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</si>
  <si>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</si>
  <si>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</si>
  <si>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</si>
  <si>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</si>
  <si>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</si>
  <si>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</si>
  <si>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</si>
  <si>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</si>
  <si>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</si>
  <si>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</si>
  <si>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</si>
  <si>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</si>
  <si>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</si>
  <si>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</si>
  <si>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</si>
  <si>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</si>
  <si>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</si>
  <si>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</si>
  <si>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</si>
  <si>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</si>
  <si>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</si>
  <si>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</si>
  <si>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</si>
  <si>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</si>
  <si>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</si>
  <si>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</si>
  <si>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</si>
  <si>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</si>
  <si>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</si>
  <si>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</si>
  <si>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</si>
  <si>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</si>
  <si>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</si>
  <si>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</si>
  <si>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</si>
  <si>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</si>
  <si>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</si>
  <si>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</si>
  <si>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</si>
  <si>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</si>
  <si>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</si>
  <si>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</si>
  <si>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</si>
  <si>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</si>
  <si>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</si>
  <si>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</si>
  <si>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</si>
  <si>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</si>
  <si>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</si>
  <si>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</si>
  <si>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</si>
  <si>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</si>
  <si>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</si>
  <si>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</si>
  <si>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</si>
  <si>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</si>
  <si>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</si>
  <si>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</si>
  <si>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</si>
  <si>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</si>
  <si>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</si>
  <si>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</si>
  <si>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</si>
  <si>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</si>
  <si>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</si>
  <si>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</si>
  <si>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</si>
  <si>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</si>
  <si>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</si>
  <si>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</si>
  <si>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</si>
  <si>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</si>
  <si>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</si>
  <si>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</si>
  <si>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</si>
  <si>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</si>
  <si>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</si>
  <si>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</si>
  <si>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</si>
  <si>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</si>
  <si>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</si>
  <si>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</si>
  <si>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</si>
  <si>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</si>
  <si>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</si>
  <si>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</si>
  <si>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</si>
  <si>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</si>
  <si>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</si>
  <si>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</si>
  <si>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</si>
  <si>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</si>
  <si>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</si>
  <si>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</si>
  <si>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</si>
  <si>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</si>
  <si>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</si>
  <si>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</si>
  <si>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</si>
  <si>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</si>
  <si>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</si>
  <si>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</si>
  <si>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</si>
  <si>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</si>
  <si>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</si>
  <si>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</si>
  <si>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</si>
  <si>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</si>
  <si>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</si>
  <si>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</si>
  <si>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</si>
  <si>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</si>
  <si>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</si>
  <si>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</si>
  <si>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</si>
  <si>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</si>
  <si>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</si>
  <si>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</si>
  <si>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</si>
  <si>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</si>
  <si>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</si>
  <si>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</si>
  <si>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</si>
  <si>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</si>
  <si>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</si>
  <si>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</si>
  <si>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</si>
  <si>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</si>
  <si>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</si>
  <si>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</si>
  <si>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</si>
  <si>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</si>
  <si>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</si>
  <si>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</si>
  <si>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</si>
  <si>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</si>
  <si>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</si>
  <si>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</si>
  <si>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</si>
  <si>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</si>
  <si>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</si>
  <si>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</si>
  <si>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</si>
  <si>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</si>
  <si>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</si>
  <si>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</si>
  <si>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</si>
  <si>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</si>
  <si>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</si>
  <si>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</si>
  <si>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</si>
  <si>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</si>
  <si>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</si>
  <si>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</si>
  <si>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</si>
  <si>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</si>
  <si>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</si>
  <si>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</si>
  <si>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</si>
  <si>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</si>
  <si>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</si>
  <si>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</si>
  <si>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</si>
  <si>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</si>
  <si>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</si>
  <si>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</si>
  <si>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</si>
  <si>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</si>
  <si>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</si>
  <si>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</si>
  <si>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</si>
  <si>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</si>
  <si>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</si>
  <si>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</si>
  <si>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</si>
  <si>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</si>
  <si>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</si>
  <si>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</si>
  <si>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</si>
  <si>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</si>
  <si>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</si>
  <si>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</si>
  <si>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</si>
  <si>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</si>
  <si>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</si>
  <si>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</si>
  <si>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</si>
  <si>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</si>
  <si>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</si>
  <si>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</si>
  <si>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</si>
  <si>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</si>
  <si>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</si>
  <si>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</si>
  <si>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</si>
  <si>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</si>
  <si>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</si>
  <si>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</si>
  <si>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</si>
  <si>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</si>
  <si>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</si>
  <si>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</si>
  <si>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</si>
  <si>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</si>
  <si>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</si>
  <si>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</si>
  <si>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</si>
  <si>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</si>
  <si>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</si>
  <si>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</si>
  <si>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</si>
  <si>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</si>
  <si>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</si>
  <si>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</si>
  <si>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</si>
  <si>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</si>
  <si>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</si>
  <si>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</si>
  <si>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</si>
  <si>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</si>
  <si>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</si>
  <si>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</si>
  <si>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</si>
  <si>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</si>
  <si>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</si>
  <si>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</si>
  <si>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</si>
  <si>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</si>
  <si>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</si>
  <si>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</si>
  <si>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</si>
  <si>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</si>
  <si>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</si>
  <si>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</si>
  <si>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</si>
  <si>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</si>
  <si>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</si>
  <si>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</si>
  <si>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</si>
  <si>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</si>
  <si>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</si>
  <si>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</si>
  <si>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</si>
  <si>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</si>
  <si>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</si>
  <si>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</si>
  <si>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</si>
  <si>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</si>
  <si>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</si>
  <si>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</si>
  <si>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</si>
  <si>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</si>
  <si>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</si>
  <si>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</si>
  <si>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</si>
  <si>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</si>
  <si>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</si>
  <si>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</si>
  <si>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</si>
  <si>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</si>
  <si>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</si>
  <si>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</si>
  <si>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</si>
  <si>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</si>
  <si>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</si>
  <si>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</si>
  <si>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</si>
  <si>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</si>
  <si>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</si>
  <si>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</si>
  <si>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</si>
  <si>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</si>
  <si>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</si>
  <si>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</si>
  <si>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</si>
  <si>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</si>
  <si>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</si>
  <si>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</si>
  <si>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</si>
  <si>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</si>
  <si>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</si>
  <si>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</si>
  <si>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</si>
  <si>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</si>
  <si>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</si>
  <si>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</si>
  <si>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</si>
  <si>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</si>
  <si>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</si>
  <si>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</si>
  <si>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</si>
  <si>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</si>
  <si>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</si>
  <si>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</si>
  <si>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</si>
  <si>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</si>
  <si>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</si>
  <si>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</si>
  <si>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</si>
  <si>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</si>
  <si>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</si>
  <si>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</si>
  <si>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</si>
  <si>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</si>
  <si>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</si>
  <si>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</si>
  <si>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</si>
  <si>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</si>
  <si>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</si>
  <si>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</si>
  <si>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</si>
  <si>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</si>
  <si>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</si>
  <si>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</si>
  <si>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</si>
  <si>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</si>
  <si>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</si>
  <si>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</si>
  <si>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</si>
  <si>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</si>
  <si>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</si>
  <si>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</si>
  <si>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</si>
  <si>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</si>
  <si>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</si>
  <si>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</si>
  <si>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</si>
  <si>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</si>
  <si>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</si>
  <si>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</si>
  <si>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</si>
  <si>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</si>
  <si>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</si>
  <si>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</si>
  <si>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</si>
  <si>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</si>
  <si>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</si>
  <si>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</si>
  <si>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</si>
  <si>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</si>
  <si>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</si>
  <si>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</si>
  <si>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</si>
  <si>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</si>
  <si>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</si>
  <si>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</si>
  <si>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</si>
  <si>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</si>
  <si>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</si>
  <si>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</si>
  <si>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</si>
  <si>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</si>
  <si>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</si>
  <si>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</si>
  <si>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</si>
  <si>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</si>
  <si>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</si>
  <si>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</si>
  <si>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</si>
  <si>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</si>
  <si>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</si>
  <si>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</si>
  <si>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</si>
  <si>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</si>
  <si>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</si>
  <si>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</si>
  <si>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</si>
  <si>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</si>
  <si>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</si>
  <si>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</si>
  <si>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</si>
  <si>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</si>
  <si>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</si>
  <si>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</si>
  <si>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</si>
  <si>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</si>
  <si>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</si>
  <si>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</si>
  <si>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</si>
  <si>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</si>
  <si>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</si>
  <si>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</si>
  <si>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</si>
  <si>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</si>
  <si>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</si>
  <si>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</si>
  <si>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</si>
  <si>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</si>
  <si>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</si>
  <si>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</si>
  <si>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</si>
  <si>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</si>
  <si>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</si>
  <si>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</si>
  <si>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</si>
  <si>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</si>
  <si>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</si>
  <si>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</si>
  <si>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</si>
  <si>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</si>
  <si>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</si>
  <si>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</si>
  <si>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</si>
  <si>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</si>
  <si>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</si>
  <si>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</si>
  <si>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</si>
  <si>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</si>
  <si>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</si>
  <si>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</si>
  <si>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</si>
  <si>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</si>
  <si>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</si>
  <si>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</si>
  <si>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</si>
  <si>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</si>
  <si>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</si>
  <si>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</si>
  <si>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</si>
  <si>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</si>
  <si>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</si>
  <si>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</si>
  <si>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</si>
  <si>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</si>
  <si>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</si>
  <si>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</si>
  <si>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</si>
  <si>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</si>
  <si>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</si>
  <si>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</si>
  <si>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</si>
  <si>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</si>
  <si>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</si>
  <si>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</si>
  <si>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</si>
  <si>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</si>
  <si>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</si>
  <si>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</si>
  <si>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</si>
  <si>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</si>
  <si>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</si>
  <si>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</si>
  <si>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</si>
  <si>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</si>
  <si>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</si>
  <si>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</si>
  <si>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</si>
  <si>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</si>
  <si>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</si>
  <si>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</si>
  <si>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</si>
  <si>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</si>
  <si>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</si>
  <si>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</si>
  <si>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</si>
  <si>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</si>
  <si>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</si>
  <si>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</si>
  <si>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</si>
  <si>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</si>
  <si>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</si>
  <si>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</si>
  <si>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</si>
  <si>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</si>
  <si>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</si>
  <si>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</si>
  <si>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</si>
  <si>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</si>
  <si>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</si>
  <si>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</si>
  <si>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</si>
  <si>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</si>
  <si>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</si>
  <si>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</si>
  <si>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</si>
  <si>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</si>
  <si>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</si>
  <si>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</si>
  <si>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</si>
  <si>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</si>
  <si>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</si>
  <si>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</si>
  <si>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</si>
  <si>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</si>
  <si>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</si>
  <si>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</si>
  <si>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</si>
  <si>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</si>
  <si>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</si>
  <si>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</si>
  <si>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</si>
  <si>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</si>
  <si>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</si>
  <si>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</si>
  <si>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</si>
  <si>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</si>
  <si>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</si>
  <si>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</si>
  <si>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</si>
  <si>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</si>
  <si>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</si>
  <si>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</si>
  <si>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</si>
  <si>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</si>
  <si>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</si>
  <si>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</si>
  <si>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</si>
  <si>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</si>
  <si>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</si>
  <si>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</si>
  <si>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</si>
  <si>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</si>
  <si>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</si>
  <si>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</si>
  <si>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</si>
  <si>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</si>
  <si>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</si>
  <si>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</si>
  <si>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</si>
  <si>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</si>
  <si>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</si>
  <si>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</si>
  <si>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</si>
  <si>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</si>
  <si>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</si>
  <si>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</si>
  <si>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</si>
  <si>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</si>
  <si>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</si>
  <si>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</si>
  <si>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</si>
  <si>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</si>
  <si>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</si>
  <si>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</si>
  <si>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</si>
  <si>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</si>
  <si>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</si>
  <si>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</si>
  <si>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</si>
  <si>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</si>
  <si>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</si>
  <si>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</si>
  <si>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</si>
  <si>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</si>
  <si>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</si>
  <si>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</si>
  <si>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</si>
  <si>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</si>
  <si>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</si>
  <si>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</si>
  <si>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</si>
  <si>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</si>
  <si>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</si>
  <si>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</si>
  <si>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</si>
  <si>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</si>
  <si>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</si>
  <si>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</si>
  <si>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</si>
  <si>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</si>
  <si>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</si>
  <si>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</si>
  <si>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</si>
  <si>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</si>
  <si>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</si>
  <si>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</si>
  <si>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</si>
  <si>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</si>
  <si>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</si>
  <si>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</si>
  <si>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</si>
  <si>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</si>
  <si>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</si>
  <si>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</si>
  <si>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</si>
  <si>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</si>
  <si>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</si>
  <si>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</si>
  <si>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</si>
  <si>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</si>
  <si>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</si>
  <si>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</si>
  <si>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</si>
  <si>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</si>
  <si>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</si>
  <si>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</si>
  <si>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</si>
  <si>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</si>
  <si>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</si>
  <si>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</si>
  <si>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</si>
  <si>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</si>
  <si>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</si>
  <si>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</si>
  <si>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</si>
  <si>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</si>
  <si>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</si>
  <si>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</si>
  <si>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</si>
  <si>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</si>
  <si>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</si>
  <si>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</si>
  <si>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</si>
  <si>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</si>
  <si>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</si>
  <si>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</si>
  <si>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</si>
  <si>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</si>
  <si>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</si>
  <si>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</si>
  <si>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</si>
  <si>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</si>
  <si>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</si>
  <si>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</si>
  <si>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</si>
  <si>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</si>
  <si>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</si>
  <si>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</si>
  <si>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</si>
  <si>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</si>
  <si>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</si>
  <si>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</si>
  <si>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</si>
  <si>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</si>
  <si>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</si>
  <si>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</si>
  <si>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</si>
  <si>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</si>
  <si>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</si>
  <si>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</si>
  <si>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</si>
  <si>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</si>
  <si>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</si>
  <si>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</si>
  <si>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</si>
  <si>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</si>
  <si>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</si>
  <si>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</si>
  <si>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</si>
  <si>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</si>
  <si>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</si>
  <si>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</si>
  <si>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</si>
  <si>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</si>
  <si>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</si>
  <si>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</si>
  <si>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</si>
  <si>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</si>
  <si>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</si>
  <si>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</si>
  <si>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</si>
  <si>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</si>
  <si>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</si>
  <si>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</si>
  <si>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</si>
  <si>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</si>
  <si>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</si>
  <si>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</si>
  <si>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</si>
  <si>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</si>
  <si>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</si>
  <si>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</si>
  <si>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</si>
  <si>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</si>
  <si>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</si>
  <si>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</si>
  <si>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</si>
  <si>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</si>
  <si>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</si>
  <si>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</si>
  <si>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</si>
  <si>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</si>
  <si>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</si>
  <si>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</si>
  <si>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</si>
  <si>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</si>
  <si>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</si>
  <si>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</si>
  <si>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</si>
  <si>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</si>
  <si>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</si>
  <si>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</si>
  <si>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</si>
  <si>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</si>
  <si>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</si>
  <si>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</si>
  <si>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</si>
  <si>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</si>
  <si>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</si>
  <si>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</si>
  <si>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</si>
  <si>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</si>
  <si>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</si>
  <si>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</si>
  <si>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</si>
  <si>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</si>
  <si>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</si>
  <si>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</si>
  <si>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</si>
  <si>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</si>
  <si>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</si>
  <si>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</si>
  <si>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</si>
  <si>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</si>
  <si>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</si>
  <si>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</si>
  <si>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</si>
  <si>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</si>
  <si>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</si>
  <si>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</si>
  <si>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</si>
  <si>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</si>
  <si>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</si>
  <si>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</si>
  <si>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</si>
  <si>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</si>
  <si>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</si>
  <si>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</si>
  <si>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</si>
  <si>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</si>
  <si>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</si>
  <si>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</si>
  <si>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</si>
  <si>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</si>
  <si>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</si>
  <si>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</si>
  <si>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</si>
  <si>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</si>
  <si>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</si>
  <si>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</si>
  <si>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</si>
  <si>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</si>
  <si>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</si>
  <si>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</si>
  <si>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</si>
  <si>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</si>
  <si>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</si>
  <si>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</si>
  <si>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</si>
  <si>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</si>
  <si>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</si>
  <si>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</si>
  <si>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</si>
  <si>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</si>
  <si>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</si>
  <si>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</si>
  <si>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</si>
  <si>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</si>
  <si>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</si>
  <si>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</si>
  <si>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</si>
  <si>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</si>
  <si>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</si>
  <si>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</si>
  <si>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</si>
  <si>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</si>
  <si>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</si>
  <si>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</si>
  <si>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</si>
  <si>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</si>
  <si>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</si>
  <si>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</si>
  <si>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</si>
  <si>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</si>
  <si>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</si>
  <si>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</si>
  <si>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</si>
  <si>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</si>
  <si>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</si>
  <si>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</si>
  <si>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</si>
  <si>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</si>
  <si>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</si>
  <si>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</si>
  <si>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</si>
  <si>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</si>
  <si>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</si>
  <si>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</si>
  <si>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</si>
  <si>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</si>
  <si>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</si>
  <si>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</si>
  <si>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</si>
  <si>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</si>
  <si>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</si>
  <si>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</si>
  <si>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</si>
  <si>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</si>
  <si>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</si>
  <si>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</si>
  <si>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</si>
  <si>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</si>
  <si>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</si>
  <si>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</si>
  <si>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</si>
  <si>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</si>
  <si>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</si>
  <si>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</si>
  <si>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</si>
  <si>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</si>
  <si>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</si>
  <si>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</si>
  <si>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</si>
  <si>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</si>
  <si>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</si>
  <si>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</si>
  <si>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</si>
  <si>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</si>
  <si>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</si>
  <si>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</si>
  <si>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</si>
  <si>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</si>
  <si>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</si>
  <si>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</si>
  <si>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</si>
  <si>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</si>
  <si>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</si>
  <si>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</si>
  <si>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</si>
  <si>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</si>
  <si>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</si>
  <si>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</si>
  <si>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</si>
  <si>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</si>
  <si>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</si>
  <si>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</si>
  <si>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</si>
  <si>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</si>
  <si>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</si>
  <si>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</si>
  <si>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</si>
  <si>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</si>
  <si>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</si>
  <si>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</si>
  <si>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</si>
  <si>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</si>
  <si>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</si>
  <si>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</si>
  <si>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</si>
  <si>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</si>
  <si>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</si>
  <si>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</si>
  <si>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</si>
  <si>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</si>
  <si>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</si>
  <si>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</si>
  <si>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</si>
  <si>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</si>
  <si>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</si>
  <si>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</si>
  <si>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</si>
  <si>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</si>
  <si>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</si>
  <si>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</si>
  <si>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</si>
  <si>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</si>
  <si>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</si>
  <si>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</si>
  <si>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</si>
  <si>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</si>
  <si>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</si>
  <si>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</si>
  <si>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</si>
  <si>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</si>
  <si>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</si>
  <si>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</si>
  <si>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</si>
  <si>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</si>
  <si>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</si>
  <si>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</si>
  <si>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</si>
  <si>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</si>
  <si>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</si>
  <si>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</si>
  <si>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</si>
  <si>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</si>
  <si>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</si>
  <si>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</si>
  <si>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</si>
  <si>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</si>
  <si>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</si>
  <si>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</si>
  <si>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</si>
  <si>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</si>
  <si>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</si>
  <si>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</si>
  <si>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</si>
  <si>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</si>
  <si>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</si>
  <si>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</si>
  <si>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</si>
  <si>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</si>
  <si>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</si>
  <si>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</si>
  <si>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</si>
  <si>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</si>
  <si>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</si>
  <si>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</si>
  <si>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</si>
  <si>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</si>
  <si>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</si>
  <si>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</si>
  <si>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</si>
  <si>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</si>
  <si>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</si>
  <si>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</si>
  <si>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</si>
  <si>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</si>
  <si>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</si>
  <si>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</si>
  <si>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</si>
  <si>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</si>
  <si>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</si>
  <si>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</si>
  <si>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</si>
  <si>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</si>
  <si>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</si>
  <si>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</si>
  <si>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</si>
  <si>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</si>
  <si>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</si>
  <si>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</si>
  <si>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</si>
  <si>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</si>
  <si>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</si>
  <si>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</si>
  <si>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</si>
  <si>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</si>
  <si>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</si>
  <si>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</si>
  <si>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</si>
  <si>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</si>
  <si>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</si>
  <si>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</si>
  <si>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</si>
  <si>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</si>
  <si>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</si>
  <si>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</si>
  <si>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</si>
  <si>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</si>
  <si>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</si>
  <si>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</si>
  <si>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</si>
  <si>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</si>
  <si>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</si>
  <si>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</si>
  <si>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</si>
  <si>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</si>
  <si>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</si>
  <si>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</si>
  <si>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</si>
  <si>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</si>
  <si>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</si>
  <si>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</si>
  <si>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</si>
  <si>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</si>
  <si>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</si>
  <si>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</si>
  <si>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</si>
  <si>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</si>
  <si>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</si>
  <si>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</si>
  <si>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</si>
  <si>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</si>
  <si>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</si>
  <si>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</si>
  <si>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</si>
  <si>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</si>
  <si>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</si>
  <si>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</si>
  <si>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</si>
  <si>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</si>
  <si>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</si>
  <si>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</si>
  <si>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</si>
  <si>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</si>
  <si>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</si>
  <si>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</si>
  <si>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</si>
  <si>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</si>
  <si>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</si>
  <si>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</si>
  <si>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</si>
  <si>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</si>
  <si>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</si>
  <si>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</si>
  <si>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</si>
  <si>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</si>
  <si>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</si>
  <si>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</si>
  <si>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</si>
  <si>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</si>
  <si>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</si>
  <si>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</si>
  <si>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</si>
  <si>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</si>
  <si>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</si>
  <si>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</si>
  <si>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</si>
  <si>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</si>
  <si>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</si>
  <si>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</si>
  <si>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</si>
  <si>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</si>
  <si>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</si>
  <si>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</si>
  <si>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</si>
  <si>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</si>
  <si>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</si>
  <si>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</si>
  <si>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</si>
  <si>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</si>
  <si>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</si>
  <si>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</si>
  <si>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</si>
  <si>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</si>
  <si>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</si>
  <si>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</si>
  <si>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</si>
  <si>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</si>
  <si>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</si>
  <si>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</si>
  <si>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</si>
  <si>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</si>
  <si>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</si>
  <si>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</si>
  <si>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</si>
  <si>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</si>
  <si>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</si>
  <si>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</si>
  <si>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</si>
  <si>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</si>
  <si>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</si>
  <si>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</si>
  <si>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</si>
  <si>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</si>
  <si>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</si>
  <si>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</si>
  <si>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</si>
  <si>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</si>
  <si>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</si>
  <si>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</si>
  <si>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</si>
  <si>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</si>
  <si>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</si>
  <si>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</si>
  <si>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</si>
  <si>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</si>
  <si>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</si>
  <si>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</si>
  <si>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</si>
  <si>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</si>
  <si>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</si>
  <si>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</si>
  <si>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</si>
  <si>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</si>
  <si>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</si>
  <si>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</si>
  <si>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</si>
  <si>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</si>
  <si>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</si>
  <si>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</si>
  <si>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</si>
  <si>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</si>
  <si>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</si>
  <si>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</si>
  <si>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</si>
  <si>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</si>
  <si>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</si>
  <si>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</si>
  <si>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</si>
  <si>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</si>
  <si>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</si>
  <si>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</si>
  <si>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</si>
  <si>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</si>
  <si>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</si>
  <si>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</si>
  <si>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</si>
  <si>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</si>
  <si>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</si>
  <si>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</si>
  <si>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</si>
  <si>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</si>
  <si>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</si>
  <si>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</si>
  <si>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</si>
  <si>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</si>
  <si>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</si>
  <si>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</si>
  <si>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</si>
  <si>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</si>
  <si>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</si>
  <si>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</si>
  <si>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</si>
  <si>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</si>
  <si>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</si>
  <si>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</si>
  <si>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</si>
  <si>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</si>
  <si>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</si>
  <si>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</si>
  <si>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</si>
  <si>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</si>
  <si>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</si>
  <si>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</si>
  <si>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</si>
  <si>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</si>
  <si>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</si>
  <si>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</si>
  <si>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</si>
  <si>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</si>
  <si>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</si>
  <si>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</si>
  <si>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</si>
  <si>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</si>
  <si>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</si>
  <si>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</si>
  <si>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</si>
  <si>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</si>
  <si>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</si>
  <si>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</si>
  <si>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</si>
  <si>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</si>
  <si>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</si>
  <si>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</si>
  <si>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</si>
  <si>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</si>
  <si>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</si>
  <si>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</si>
  <si>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</si>
  <si>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</si>
  <si>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</si>
  <si>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</si>
  <si>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</si>
  <si>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</si>
  <si>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</si>
  <si>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</si>
  <si>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</si>
  <si>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</si>
  <si>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</si>
  <si>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</si>
  <si>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</si>
  <si>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</si>
  <si>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</si>
  <si>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</si>
  <si>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</si>
  <si>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</si>
  <si>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</si>
  <si>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</si>
  <si>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</si>
  <si>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</si>
  <si>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</si>
  <si>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</si>
  <si>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</si>
  <si>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</si>
  <si>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</si>
  <si>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</si>
  <si>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</si>
  <si>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</si>
  <si>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</si>
  <si>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</si>
  <si>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</si>
  <si>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</si>
  <si>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</si>
  <si>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</si>
  <si>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</si>
  <si>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</si>
  <si>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</si>
  <si>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</si>
  <si>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</si>
  <si>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</si>
  <si>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</si>
  <si>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</si>
  <si>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</si>
  <si>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</si>
  <si>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</si>
  <si>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</si>
  <si>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</si>
  <si>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</si>
  <si>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</si>
  <si>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</si>
  <si>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</si>
  <si>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</si>
  <si>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</si>
  <si>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</si>
  <si>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</si>
  <si>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</si>
  <si>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</si>
  <si>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</si>
  <si>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</si>
  <si>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</si>
  <si>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</si>
  <si>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</si>
  <si>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</si>
  <si>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</si>
  <si>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</si>
  <si>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</si>
  <si>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</si>
  <si>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</si>
  <si>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</si>
  <si>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</si>
  <si>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</si>
  <si>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</si>
  <si>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</si>
  <si>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</si>
  <si>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</si>
  <si>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</si>
  <si>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</si>
  <si>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</si>
  <si>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</si>
  <si>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</si>
  <si>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</si>
  <si>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</si>
  <si>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</si>
  <si>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</si>
  <si>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</si>
  <si>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</si>
  <si>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</si>
  <si>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</si>
  <si>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</si>
  <si>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</si>
  <si>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</si>
  <si>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</si>
  <si>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</si>
  <si>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</si>
  <si>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</si>
  <si>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</si>
  <si>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</si>
  <si>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</si>
  <si>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</si>
  <si>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</si>
  <si>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</si>
  <si>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</si>
  <si>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</si>
  <si>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</si>
  <si>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</si>
  <si>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</si>
  <si>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</si>
  <si>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</si>
  <si>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</si>
  <si>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</si>
  <si>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</si>
  <si>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</si>
  <si>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</si>
  <si>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</si>
  <si>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</si>
  <si>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</si>
  <si>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</si>
  <si>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</si>
  <si>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</si>
  <si>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</si>
  <si>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</si>
  <si>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</si>
  <si>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</si>
  <si>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</si>
  <si>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</si>
  <si>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</si>
  <si>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</si>
  <si>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</si>
  <si>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</si>
  <si>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</si>
  <si>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</si>
  <si>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</si>
  <si>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</si>
  <si>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</si>
  <si>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</si>
  <si>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</si>
  <si>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</si>
  <si>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</si>
  <si>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</si>
  <si>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</si>
  <si>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</si>
  <si>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</si>
  <si>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</si>
  <si>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</si>
  <si>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</si>
  <si>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</si>
  <si>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</si>
  <si>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</si>
  <si>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</si>
  <si>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</si>
  <si>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</si>
  <si>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</si>
  <si>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</si>
  <si>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</si>
  <si>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</si>
  <si>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</si>
  <si>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</si>
  <si>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</si>
  <si>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</si>
  <si>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</si>
  <si>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</si>
  <si>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</si>
  <si>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</si>
  <si>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</si>
  <si>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</si>
  <si>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</si>
  <si>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</si>
  <si>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</si>
  <si>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</si>
  <si>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</si>
  <si>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</si>
  <si>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</si>
  <si>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</si>
  <si>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</si>
  <si>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</si>
  <si>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</si>
  <si>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</si>
  <si>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</si>
  <si>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</si>
  <si>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</si>
  <si>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</si>
  <si>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</si>
  <si>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</si>
  <si>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</si>
  <si>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</si>
  <si>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</si>
  <si>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</si>
  <si>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</si>
  <si>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</si>
  <si>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</si>
  <si>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</si>
  <si>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</si>
  <si>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</si>
  <si>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</si>
  <si>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</si>
  <si>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</si>
  <si>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</si>
  <si>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</si>
  <si>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</si>
  <si>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</si>
  <si>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</si>
  <si>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</si>
  <si>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</si>
  <si>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</si>
  <si>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</si>
  <si>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</si>
  <si>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</si>
  <si>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</si>
  <si>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</si>
  <si>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</si>
  <si>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</si>
  <si>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</si>
  <si>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</si>
  <si>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</si>
  <si>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</si>
  <si>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</si>
  <si>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</si>
  <si>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</si>
  <si>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</si>
  <si>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</si>
  <si>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</si>
  <si>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</si>
  <si>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</si>
  <si>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</si>
  <si>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</si>
  <si>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</si>
  <si>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</si>
  <si>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</si>
  <si>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</si>
  <si>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</si>
  <si>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</si>
  <si>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</si>
  <si>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</si>
  <si>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</si>
  <si>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</si>
  <si>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</si>
  <si>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</si>
  <si>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</si>
  <si>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</si>
  <si>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</si>
  <si>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</si>
  <si>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</si>
  <si>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</si>
  <si>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</si>
  <si>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</si>
  <si>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</si>
  <si>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</si>
  <si>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</si>
  <si>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</si>
  <si>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</si>
  <si>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</si>
  <si>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</si>
  <si>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</si>
  <si>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</si>
  <si>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</si>
  <si>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</si>
  <si>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</si>
  <si>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</si>
  <si>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</si>
  <si>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</si>
  <si>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</si>
  <si>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</si>
  <si>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</si>
  <si>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</si>
  <si>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</si>
  <si>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</si>
  <si>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</si>
  <si>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</si>
  <si>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</si>
  <si>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</si>
  <si>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</si>
  <si>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</si>
  <si>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</si>
  <si>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</si>
  <si>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</si>
  <si>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</si>
  <si>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</si>
  <si>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</si>
  <si>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</si>
  <si>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</si>
  <si>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</si>
  <si>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</si>
  <si>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</si>
  <si>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</si>
  <si>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</si>
  <si>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</si>
  <si>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</si>
  <si>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</si>
  <si>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</si>
  <si>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</si>
  <si>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</si>
  <si>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</si>
  <si>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</si>
  <si>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</si>
  <si>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</si>
  <si>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</si>
  <si>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</si>
  <si>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</si>
  <si>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</si>
  <si>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</si>
  <si>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</si>
  <si>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</si>
  <si>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</si>
  <si>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</si>
  <si>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</si>
  <si>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</si>
  <si>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</si>
  <si>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</si>
  <si>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</si>
  <si>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</si>
  <si>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</si>
  <si>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</si>
  <si>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</si>
  <si>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</si>
  <si>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</si>
  <si>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</si>
  <si>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</si>
  <si>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</si>
  <si>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</si>
  <si>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</si>
  <si>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</si>
  <si>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</si>
  <si>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</si>
  <si>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</si>
  <si>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</si>
  <si>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</si>
  <si>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</si>
  <si>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</si>
  <si>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</si>
  <si>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</si>
  <si>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</si>
  <si>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</si>
  <si>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</si>
  <si>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</si>
  <si>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</si>
  <si>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</si>
  <si>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</si>
  <si>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</si>
  <si>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</si>
  <si>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</si>
  <si>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</si>
  <si>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</si>
  <si>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</si>
  <si>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</si>
  <si>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</si>
  <si>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</si>
  <si>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</si>
  <si>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</si>
  <si>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</si>
  <si>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</si>
  <si>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</si>
  <si>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</si>
  <si>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</si>
  <si>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</si>
  <si>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</si>
  <si>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</si>
  <si>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</si>
  <si>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</si>
  <si>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</si>
  <si>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</si>
  <si>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</si>
  <si>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</si>
  <si>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</si>
  <si>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</si>
  <si>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</si>
  <si>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</si>
  <si>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</si>
  <si>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</si>
  <si>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</si>
  <si>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</si>
  <si>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</si>
  <si>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</si>
  <si>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</si>
  <si>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</si>
  <si>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</si>
  <si>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</si>
  <si>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</si>
  <si>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</si>
  <si>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</si>
  <si>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</si>
  <si>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</si>
  <si>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</si>
  <si>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</si>
  <si>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</si>
  <si>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</si>
  <si>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</si>
  <si>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</si>
  <si>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</si>
  <si>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</si>
  <si>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</si>
  <si>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</si>
  <si>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</si>
  <si>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</si>
  <si>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</si>
  <si>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</si>
  <si>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</si>
  <si>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</si>
  <si>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</si>
  <si>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</si>
  <si>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</si>
  <si>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</si>
  <si>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</si>
  <si>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</si>
  <si>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</si>
  <si>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</si>
  <si>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</si>
  <si>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</si>
  <si>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</si>
  <si>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</si>
  <si>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</si>
  <si>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</si>
  <si>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</si>
  <si>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</si>
  <si>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</si>
  <si>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</si>
  <si>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</si>
  <si>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</si>
  <si>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</si>
  <si>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</si>
  <si>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</si>
  <si>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</si>
  <si>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</si>
  <si>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</si>
  <si>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</si>
  <si>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</si>
  <si>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</si>
  <si>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</si>
  <si>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</si>
  <si>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</si>
  <si>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</si>
  <si>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</si>
  <si>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</si>
  <si>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</si>
  <si>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</si>
  <si>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</si>
  <si>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</si>
  <si>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</si>
  <si>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</si>
  <si>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</si>
  <si>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</si>
  <si>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</si>
  <si>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</si>
  <si>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</si>
  <si>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</si>
  <si>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</si>
  <si>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</si>
  <si>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</si>
  <si>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</si>
  <si>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</si>
  <si>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</si>
  <si>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</si>
  <si>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</si>
  <si>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</si>
  <si>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</si>
  <si>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</si>
  <si>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</si>
  <si>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</si>
  <si>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</si>
  <si>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</si>
  <si>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</si>
  <si>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</si>
  <si>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</si>
  <si>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</si>
  <si>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</si>
  <si>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</si>
  <si>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</si>
  <si>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</si>
  <si>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</si>
  <si>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</si>
  <si>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</si>
  <si>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</si>
  <si>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</si>
  <si>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</si>
  <si>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</si>
  <si>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</si>
  <si>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</si>
  <si>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</si>
  <si>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</si>
  <si>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</si>
  <si>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</si>
  <si>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</si>
  <si>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</si>
  <si>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</si>
  <si>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</si>
  <si>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</si>
  <si>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</si>
  <si>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</si>
  <si>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</si>
  <si>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</si>
  <si>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</si>
  <si>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</si>
  <si>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</si>
  <si>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</si>
  <si>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</si>
  <si>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</si>
  <si>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</si>
  <si>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</si>
  <si>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</si>
  <si>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</si>
  <si>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</si>
  <si>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</si>
  <si>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</si>
  <si>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</si>
  <si>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</si>
  <si>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</si>
  <si>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</si>
  <si>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</si>
  <si>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</si>
  <si>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</si>
  <si>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</si>
  <si>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</si>
  <si>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</si>
  <si>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</si>
  <si>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</si>
  <si>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</si>
  <si>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</si>
  <si>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</si>
  <si>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</si>
  <si>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</si>
  <si>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</si>
  <si>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</si>
  <si>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</si>
  <si>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</si>
  <si>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</si>
  <si>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</si>
  <si>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</si>
  <si>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</si>
  <si>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</si>
  <si>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</si>
  <si>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</si>
  <si>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</si>
  <si>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</si>
  <si>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</si>
  <si>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</si>
  <si>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</si>
  <si>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</si>
  <si>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</si>
  <si>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</si>
  <si>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</si>
  <si>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</si>
  <si>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</si>
  <si>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</si>
  <si>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</si>
  <si>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</si>
  <si>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</si>
  <si>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</si>
  <si>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</si>
  <si>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</si>
  <si>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</si>
  <si>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</si>
  <si>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</si>
  <si>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</si>
  <si>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</si>
  <si>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</si>
  <si>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</si>
  <si>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</si>
  <si>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</si>
  <si>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</si>
  <si>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</si>
  <si>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</si>
  <si>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</si>
  <si>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</si>
  <si>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</si>
  <si>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</si>
  <si>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</si>
  <si>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</si>
  <si>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</si>
  <si>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</si>
  <si>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</si>
  <si>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</si>
  <si>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</si>
  <si>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</si>
  <si>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</si>
  <si>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</si>
  <si>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</si>
  <si>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</si>
  <si>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</si>
  <si>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</si>
  <si>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</si>
  <si>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</si>
  <si>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</si>
  <si>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</si>
  <si>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</si>
  <si>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</si>
  <si>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</si>
  <si>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</si>
  <si>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</si>
  <si>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</si>
  <si>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</si>
  <si>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</si>
  <si>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</si>
  <si>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</si>
  <si>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</si>
  <si>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</si>
  <si>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</si>
  <si>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</si>
  <si>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</si>
  <si>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</si>
  <si>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</si>
  <si>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</si>
  <si>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</si>
  <si>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</si>
  <si>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</si>
  <si>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</si>
  <si>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</si>
  <si>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</si>
  <si>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</si>
  <si>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</si>
  <si>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</si>
  <si>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</si>
  <si>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</si>
  <si>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</si>
  <si>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</si>
  <si>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</si>
  <si>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</si>
  <si>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</si>
  <si>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</si>
  <si>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</si>
  <si>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</si>
  <si>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</si>
  <si>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</si>
  <si>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</si>
  <si>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</si>
  <si>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</si>
  <si>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</si>
  <si>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</si>
  <si>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</si>
  <si>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</si>
  <si>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</si>
  <si>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</si>
  <si>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</si>
  <si>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</si>
  <si>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</si>
  <si>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</si>
  <si>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</si>
  <si>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</si>
  <si>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</si>
  <si>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</si>
  <si>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</si>
  <si>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</si>
  <si>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</si>
  <si>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</si>
  <si>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</si>
  <si>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</si>
  <si>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</si>
  <si>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</si>
  <si>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</si>
  <si>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</si>
  <si>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</si>
  <si>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</si>
  <si>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</si>
  <si>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</si>
  <si>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</si>
  <si>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</si>
  <si>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</si>
  <si>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</si>
  <si>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</si>
  <si>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</si>
  <si>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</si>
  <si>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</si>
  <si>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</si>
  <si>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</si>
  <si>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</si>
  <si>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</si>
  <si>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</si>
  <si>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</si>
  <si>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</si>
  <si>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</si>
  <si>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</si>
  <si>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</si>
  <si>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</si>
  <si>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</si>
  <si>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</si>
  <si>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</si>
  <si>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</si>
  <si>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</si>
  <si>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</si>
  <si>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</si>
  <si>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</si>
  <si>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</si>
  <si>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</si>
  <si>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</si>
  <si>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</si>
  <si>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</si>
  <si>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</si>
  <si>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</si>
  <si>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</si>
  <si>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</si>
  <si>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</si>
  <si>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</si>
  <si>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</si>
  <si>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</si>
  <si>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</si>
  <si>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</si>
  <si>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</si>
  <si>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</si>
  <si>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</si>
  <si>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</si>
  <si>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</si>
  <si>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</si>
  <si>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</si>
  <si>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</si>
  <si>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</si>
  <si>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</si>
  <si>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</si>
  <si>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</si>
  <si>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</si>
  <si>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</si>
  <si>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</si>
  <si>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</si>
  <si>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</si>
  <si>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</si>
  <si>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</si>
  <si>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</si>
  <si>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</si>
  <si>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</si>
  <si>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</si>
  <si>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</si>
  <si>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</si>
  <si>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</si>
  <si>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</si>
  <si>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</si>
  <si>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</si>
  <si>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</si>
  <si>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</si>
  <si>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</si>
  <si>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</si>
  <si>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</si>
  <si>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</si>
  <si>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</si>
  <si>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</si>
  <si>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</si>
  <si>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</si>
  <si>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</si>
  <si>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</si>
  <si>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</si>
  <si>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</si>
  <si>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</si>
  <si>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</si>
  <si>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</si>
  <si>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</si>
  <si>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</si>
  <si>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</si>
  <si>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</si>
  <si>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</si>
  <si>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</si>
  <si>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</si>
  <si>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</si>
  <si>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</si>
  <si>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</si>
  <si>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</si>
  <si>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</si>
  <si>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</si>
  <si>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</si>
  <si>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</si>
  <si>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</si>
  <si>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</si>
  <si>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</si>
  <si>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</si>
  <si>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</si>
  <si>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</si>
  <si>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</si>
  <si>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</si>
  <si>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</si>
  <si>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</si>
  <si>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</si>
  <si>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</si>
  <si>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</si>
  <si>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</si>
  <si>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</si>
  <si>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</si>
  <si>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</si>
  <si>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</si>
  <si>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</si>
  <si>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</si>
  <si>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</si>
  <si>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</si>
  <si>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</si>
  <si>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</si>
  <si>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</si>
  <si>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</si>
  <si>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</si>
  <si>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</si>
  <si>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</si>
  <si>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</si>
  <si>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</si>
  <si>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</si>
  <si>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</si>
  <si>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</si>
  <si>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</si>
  <si>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</si>
  <si>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</si>
  <si>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</si>
  <si>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</si>
  <si>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</si>
  <si>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</si>
  <si>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</si>
  <si>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</si>
  <si>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</si>
  <si>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</si>
  <si>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</si>
  <si>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</si>
  <si>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</si>
  <si>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</si>
  <si>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</si>
  <si>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</si>
  <si>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</si>
  <si>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</si>
  <si>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</si>
  <si>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</si>
  <si>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</si>
  <si>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</si>
  <si>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</si>
  <si>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</si>
  <si>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</si>
  <si>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</si>
  <si>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</si>
  <si>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</si>
  <si>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</si>
  <si>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</si>
  <si>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</si>
  <si>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</si>
  <si>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</si>
  <si>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</si>
  <si>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</si>
  <si>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</si>
  <si>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</si>
  <si>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</si>
  <si>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</si>
  <si>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</si>
  <si>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</si>
  <si>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</si>
  <si>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</si>
  <si>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</si>
  <si>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</si>
  <si>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</si>
  <si>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</si>
  <si>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</si>
  <si>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</si>
  <si>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</si>
  <si>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</si>
  <si>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</si>
  <si>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</si>
  <si>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</si>
  <si>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</si>
  <si>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</si>
  <si>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</si>
  <si>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</si>
  <si>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</si>
  <si>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</si>
  <si>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</si>
  <si>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</si>
  <si>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</si>
  <si>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</si>
  <si>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</si>
  <si>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</si>
  <si>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</si>
  <si>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</si>
  <si>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</si>
  <si>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</si>
  <si>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</si>
  <si>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</si>
  <si>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</si>
  <si>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</si>
  <si>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</si>
  <si>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</si>
  <si>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</si>
  <si>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</si>
  <si>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</si>
  <si>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</si>
  <si>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</si>
  <si>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</si>
  <si>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</si>
  <si>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</si>
  <si>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</si>
  <si>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</si>
  <si>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</si>
  <si>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</si>
  <si>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</si>
  <si>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</si>
  <si>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</si>
  <si>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</si>
  <si>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</si>
  <si>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</si>
  <si>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</si>
  <si>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</si>
  <si>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</si>
  <si>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</si>
  <si>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</si>
  <si>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</si>
  <si>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</si>
  <si>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</si>
  <si>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</si>
  <si>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</si>
  <si>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</si>
  <si>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</si>
  <si>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</si>
  <si>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</si>
  <si>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</si>
  <si>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</si>
  <si>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</si>
  <si>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</si>
  <si>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</si>
  <si>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</si>
  <si>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</si>
  <si>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</si>
  <si>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</si>
  <si>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</si>
  <si>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</si>
  <si>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</si>
  <si>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</si>
  <si>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</si>
  <si>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</si>
  <si>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</si>
  <si>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</si>
  <si>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</si>
  <si>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</si>
  <si>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</si>
  <si>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</si>
  <si>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</si>
  <si>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</si>
  <si>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</si>
  <si>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</si>
  <si>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</si>
  <si>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</si>
  <si>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</si>
  <si>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</si>
  <si>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</si>
  <si>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</si>
  <si>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</si>
  <si>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</si>
  <si>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</si>
  <si>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</si>
  <si>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</si>
  <si>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</si>
  <si>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</si>
  <si>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</si>
  <si>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</si>
  <si>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</si>
  <si>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</si>
  <si>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</si>
  <si>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</si>
  <si>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</si>
  <si>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</si>
  <si>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</si>
  <si>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</si>
  <si>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</si>
  <si>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</si>
  <si>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</si>
  <si>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</si>
  <si>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</si>
  <si>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</si>
  <si>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</si>
  <si>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</si>
  <si>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</si>
  <si>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</si>
  <si>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</si>
  <si>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</si>
  <si>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</si>
  <si>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</si>
  <si>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</si>
  <si>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</si>
  <si>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</si>
  <si>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</si>
  <si>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</si>
  <si>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</si>
  <si>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</si>
  <si>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</si>
  <si>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</si>
  <si>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</si>
  <si>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</si>
  <si>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</si>
  <si>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</si>
  <si>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</si>
  <si>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</si>
  <si>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</si>
  <si>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</si>
  <si>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</si>
  <si>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</si>
  <si>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</si>
  <si>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</si>
  <si>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</si>
  <si>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</si>
  <si>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</si>
  <si>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</si>
  <si>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</si>
  <si>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</si>
  <si>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</si>
  <si>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</si>
  <si>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</si>
  <si>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</si>
  <si>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</si>
  <si>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</si>
  <si>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</si>
  <si>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</si>
  <si>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</si>
  <si>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</si>
  <si>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</si>
  <si>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</si>
  <si>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</si>
  <si>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</si>
  <si>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</si>
  <si>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</si>
  <si>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</si>
  <si>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</si>
  <si>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</si>
  <si>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</si>
  <si>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</si>
  <si>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</si>
  <si>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</si>
  <si>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</si>
  <si>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</si>
  <si>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</si>
  <si>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</si>
  <si>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</si>
  <si>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</si>
  <si>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</si>
  <si>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</si>
  <si>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</si>
  <si>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</si>
  <si>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</si>
  <si>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</si>
  <si>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</si>
  <si>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</si>
  <si>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</si>
  <si>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</si>
  <si>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</si>
  <si>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</si>
  <si>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</si>
  <si>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</si>
  <si>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</si>
  <si>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</si>
  <si>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</si>
  <si>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</si>
  <si>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</si>
  <si>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</si>
  <si>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</si>
  <si>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</si>
  <si>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</si>
  <si>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</si>
  <si>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</si>
  <si>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</si>
  <si>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</si>
  <si>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</si>
  <si>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</si>
  <si>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</si>
  <si>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</si>
  <si>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</si>
  <si>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</si>
  <si>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</si>
  <si>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</si>
  <si>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</si>
  <si>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</si>
  <si>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</si>
  <si>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</si>
  <si>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</si>
  <si>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</si>
  <si>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</si>
  <si>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</si>
  <si>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</si>
  <si>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</si>
  <si>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</si>
  <si>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</si>
  <si>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</si>
  <si>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</si>
  <si>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</si>
  <si>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</si>
  <si>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</si>
  <si>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</si>
  <si>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</si>
  <si>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</si>
  <si>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</si>
  <si>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</si>
  <si>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</si>
  <si>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</si>
  <si>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</si>
  <si>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</si>
  <si>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</si>
  <si>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</si>
  <si>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</si>
  <si>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</si>
  <si>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</si>
  <si>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</si>
  <si>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</si>
  <si>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</si>
  <si>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</si>
  <si>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</si>
  <si>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</si>
  <si>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</si>
  <si>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</si>
  <si>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</si>
  <si>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</si>
  <si>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</si>
  <si>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</si>
  <si>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</si>
  <si>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</si>
  <si>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</si>
  <si>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</si>
  <si>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</si>
  <si>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</si>
  <si>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</si>
  <si>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</si>
  <si>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</si>
  <si>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</si>
  <si>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</si>
  <si>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</si>
  <si>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</si>
  <si>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</si>
  <si>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</si>
  <si>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</si>
  <si>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</si>
  <si>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</si>
  <si>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</si>
  <si>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</si>
  <si>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</si>
  <si>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</si>
  <si>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</si>
  <si>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</si>
  <si>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</si>
  <si>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</si>
  <si>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</si>
  <si>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</si>
  <si>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</si>
  <si>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</si>
  <si>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</si>
  <si>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</si>
  <si>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</si>
  <si>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</si>
  <si>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</si>
  <si>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</si>
  <si>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</si>
  <si>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</si>
  <si>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</si>
  <si>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</si>
  <si>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</si>
  <si>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</si>
  <si>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</si>
  <si>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</si>
  <si>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</si>
  <si>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</si>
  <si>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</si>
  <si>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</si>
  <si>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</si>
  <si>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</si>
  <si>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</si>
  <si>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</si>
  <si>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</si>
  <si>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</si>
  <si>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</si>
  <si>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</si>
  <si>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</si>
  <si>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</si>
  <si>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</si>
  <si>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</si>
  <si>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</si>
  <si>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</si>
  <si>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</si>
  <si>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</si>
  <si>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</si>
  <si>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</si>
  <si>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</si>
  <si>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</si>
  <si>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</si>
  <si>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</si>
  <si>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</si>
  <si>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</si>
  <si>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</si>
  <si>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</si>
  <si>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</si>
  <si>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</si>
  <si>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</si>
  <si>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</si>
  <si>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</si>
  <si>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</si>
  <si>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</si>
  <si>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</si>
  <si>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</si>
  <si>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</si>
  <si>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</si>
  <si>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</si>
  <si>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</si>
  <si>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</si>
  <si>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</si>
  <si>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</si>
  <si>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</si>
  <si>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</si>
  <si>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</si>
  <si>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</si>
  <si>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</si>
  <si>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</si>
  <si>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</si>
  <si>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</si>
  <si>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</si>
  <si>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</si>
  <si>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</si>
  <si>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</si>
  <si>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</si>
  <si>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</si>
  <si>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</si>
  <si>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</si>
  <si>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</si>
  <si>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</si>
  <si>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</si>
  <si>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</si>
  <si>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</si>
  <si>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</si>
  <si>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</si>
  <si>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</si>
  <si>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</si>
  <si>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</si>
  <si>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</si>
  <si>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</si>
  <si>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</si>
  <si>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</si>
  <si>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</si>
  <si>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</si>
  <si>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</si>
  <si>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</si>
  <si>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</si>
  <si>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</si>
  <si>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</si>
  <si>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</si>
  <si>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</si>
  <si>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</si>
  <si>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</si>
  <si>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</si>
  <si>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</si>
  <si>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</si>
  <si>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</si>
  <si>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</si>
  <si>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</si>
  <si>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</si>
  <si>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</si>
  <si>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</si>
  <si>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</si>
  <si>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</si>
  <si>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</si>
  <si>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</si>
  <si>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</si>
  <si>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</si>
  <si>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</si>
  <si>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</si>
  <si>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</si>
  <si>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</si>
  <si>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</si>
  <si>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</si>
  <si>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</si>
  <si>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</si>
  <si>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</si>
  <si>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</si>
  <si>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</si>
  <si>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</si>
  <si>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</si>
  <si>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</si>
  <si>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</si>
  <si>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</si>
  <si>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</si>
  <si>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</si>
  <si>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</si>
  <si>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</si>
  <si>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</si>
  <si>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</si>
  <si>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</si>
  <si>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</si>
  <si>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</si>
  <si>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</si>
  <si>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</si>
  <si>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</si>
  <si>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</si>
  <si>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</si>
  <si>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</si>
  <si>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</si>
  <si>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</si>
  <si>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</si>
  <si>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</si>
  <si>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</si>
  <si>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</si>
  <si>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</si>
  <si>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</si>
  <si>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</si>
  <si>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</si>
  <si>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</si>
  <si>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</si>
  <si>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</si>
  <si>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</si>
  <si>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</si>
  <si>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</si>
  <si>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</si>
  <si>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</si>
  <si>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</si>
  <si>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</si>
  <si>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</si>
  <si>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</si>
  <si>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</si>
  <si>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</si>
  <si>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</si>
  <si>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</si>
  <si>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</si>
  <si>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</si>
  <si>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</si>
  <si>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</si>
  <si>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</si>
  <si>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</si>
  <si>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</si>
  <si>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</si>
  <si>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</si>
  <si>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</si>
  <si>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</si>
  <si>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</si>
  <si>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</si>
  <si>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</si>
  <si>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</si>
  <si>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</si>
  <si>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</si>
  <si>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</si>
  <si>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</si>
  <si>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</si>
  <si>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</si>
  <si>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</si>
  <si>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</si>
  <si>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</si>
  <si>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</si>
  <si>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</si>
  <si>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</si>
  <si>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</si>
  <si>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</si>
  <si>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</si>
  <si>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</si>
  <si>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</si>
  <si>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</si>
  <si>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</si>
  <si>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</si>
  <si>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</si>
  <si>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</si>
  <si>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</si>
  <si>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</si>
  <si>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</si>
  <si>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</si>
  <si>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</si>
  <si>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</si>
  <si>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</si>
  <si>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</si>
  <si>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</si>
  <si>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</si>
  <si>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</si>
  <si>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</si>
  <si>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</si>
  <si>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</si>
  <si>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</si>
  <si>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</si>
  <si>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</si>
  <si>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</si>
  <si>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</si>
  <si>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</si>
  <si>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</si>
  <si>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</si>
  <si>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</si>
  <si>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</si>
  <si>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</si>
  <si>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</si>
  <si>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</si>
  <si>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</si>
  <si>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</si>
  <si>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</si>
  <si>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</si>
  <si>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</si>
  <si>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</si>
  <si>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</si>
  <si>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</si>
  <si>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</si>
  <si>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</si>
  <si>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</si>
  <si>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</si>
  <si>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</si>
  <si>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</si>
  <si>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</si>
  <si>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</si>
  <si>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</si>
  <si>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</si>
  <si>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</si>
  <si>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</si>
  <si>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</si>
  <si>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</si>
  <si>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</si>
  <si>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</si>
  <si>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</si>
  <si>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</si>
  <si>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</si>
  <si>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</si>
  <si>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</si>
  <si>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</si>
  <si>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</si>
  <si>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</si>
  <si>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</si>
  <si>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</si>
  <si>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</si>
  <si>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</si>
  <si>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</si>
  <si>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</si>
  <si>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</si>
  <si>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</si>
  <si>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</si>
  <si>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</si>
  <si>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</si>
  <si>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</si>
  <si>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</si>
  <si>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</si>
  <si>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</si>
  <si>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</si>
  <si>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</si>
  <si>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</si>
  <si>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</si>
  <si>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</si>
  <si>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</si>
  <si>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</si>
  <si>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</si>
  <si>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</si>
  <si>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</si>
  <si>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</si>
  <si>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</si>
  <si>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</si>
  <si>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</si>
  <si>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</si>
  <si>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</si>
  <si>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</si>
  <si>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</si>
  <si>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</si>
  <si>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</si>
  <si>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</si>
  <si>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</si>
  <si>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</si>
  <si>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</si>
  <si>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</si>
  <si>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</si>
  <si>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</si>
  <si>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</si>
  <si>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</si>
  <si>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</si>
  <si>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</si>
  <si>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</si>
  <si>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</si>
  <si>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</si>
  <si>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</si>
  <si>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</si>
  <si>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</si>
  <si>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</si>
  <si>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</si>
  <si>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</si>
  <si>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</si>
  <si>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</si>
  <si>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</si>
  <si>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</si>
  <si>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</si>
  <si>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</si>
  <si>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</si>
  <si>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</si>
  <si>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</si>
  <si>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</si>
  <si>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</si>
  <si>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</si>
  <si>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</si>
  <si>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</si>
  <si>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</si>
  <si>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</si>
  <si>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</si>
  <si>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</si>
  <si>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</si>
  <si>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</si>
  <si>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</si>
  <si>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</si>
  <si>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</si>
  <si>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</si>
  <si>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</si>
  <si>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</si>
  <si>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</si>
  <si>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</si>
  <si>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</si>
  <si>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</si>
  <si>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</si>
  <si>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</si>
  <si>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</si>
  <si>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</si>
  <si>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</si>
  <si>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</si>
  <si>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</si>
  <si>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</si>
  <si>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</si>
  <si>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</si>
  <si>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</si>
  <si>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</si>
  <si>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</si>
  <si>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</si>
  <si>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</si>
  <si>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</si>
  <si>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</si>
  <si>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</si>
  <si>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</si>
  <si>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</si>
  <si>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</si>
  <si>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</si>
  <si>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</si>
  <si>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</si>
  <si>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</si>
  <si>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</si>
  <si>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</si>
  <si>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</si>
  <si>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</si>
  <si>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</si>
  <si>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</si>
  <si>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</si>
  <si>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</si>
  <si>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</si>
  <si>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</si>
  <si>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</si>
  <si>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</si>
  <si>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</si>
  <si>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</si>
  <si>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</si>
  <si>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</si>
  <si>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</si>
  <si>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</si>
  <si>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</si>
  <si>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</si>
  <si>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</si>
  <si>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</si>
  <si>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</si>
  <si>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</si>
  <si>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</si>
  <si>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</si>
  <si>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</si>
  <si>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</si>
  <si>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</si>
  <si>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</si>
  <si>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</si>
  <si>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</si>
  <si>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</si>
  <si>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</si>
  <si>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</si>
  <si>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</si>
  <si>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</si>
  <si>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</si>
  <si>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</si>
  <si>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</si>
  <si>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</si>
  <si>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</si>
  <si>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</si>
  <si>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</si>
  <si>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</si>
  <si>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</si>
  <si>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</si>
  <si>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</si>
  <si>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</si>
  <si>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</si>
  <si>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</si>
  <si>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</si>
  <si>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</si>
  <si>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</si>
  <si>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</si>
  <si>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</si>
  <si>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</si>
  <si>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</si>
  <si>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</si>
  <si>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</si>
  <si>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</si>
  <si>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</si>
  <si>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</si>
  <si>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</si>
  <si>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</si>
  <si>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</si>
  <si>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</si>
  <si>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</si>
  <si>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</si>
  <si>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</si>
  <si>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</si>
  <si>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</si>
  <si>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</si>
  <si>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</si>
  <si>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</si>
  <si>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</si>
  <si>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</si>
  <si>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</si>
  <si>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</si>
  <si>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</si>
  <si>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</si>
  <si>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</si>
  <si>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</si>
  <si>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</si>
  <si>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</si>
  <si>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</si>
  <si>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</si>
  <si>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</si>
  <si>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</si>
  <si>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</si>
  <si>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</si>
  <si>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</si>
  <si>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</si>
  <si>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</si>
  <si>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</si>
  <si>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</si>
  <si>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</si>
  <si>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</si>
  <si>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</si>
  <si>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</si>
  <si>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</si>
  <si>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</si>
  <si>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</si>
  <si>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</si>
  <si>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</si>
  <si>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</si>
  <si>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</si>
  <si>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</si>
  <si>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</si>
  <si>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</si>
  <si>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</si>
  <si>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</si>
  <si>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</si>
  <si>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</si>
  <si>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</si>
  <si>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</si>
  <si>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</si>
  <si>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</si>
  <si>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</si>
  <si>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</si>
  <si>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</si>
  <si>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</si>
  <si>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</si>
  <si>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</si>
  <si>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</si>
  <si>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</si>
  <si>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</si>
  <si>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</si>
  <si>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</si>
  <si>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</si>
  <si>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</si>
  <si>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</si>
  <si>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</si>
  <si>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</si>
  <si>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</si>
  <si>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</si>
  <si>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</si>
  <si>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</si>
  <si>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</si>
  <si>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</si>
  <si>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</si>
  <si>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</si>
  <si>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</si>
  <si>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</si>
  <si>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</si>
  <si>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</si>
  <si>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</si>
  <si>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</si>
  <si>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</si>
  <si>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</si>
  <si>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</si>
  <si>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</si>
  <si>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</si>
  <si>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</si>
  <si>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</si>
  <si>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</si>
  <si>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</si>
  <si>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</si>
  <si>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</si>
  <si>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</si>
  <si>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</si>
  <si>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</si>
  <si>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</si>
  <si>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</si>
  <si>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</si>
  <si>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</si>
  <si>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</si>
  <si>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</si>
  <si>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</si>
  <si>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</si>
  <si>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</si>
  <si>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</si>
  <si>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</si>
  <si>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</si>
  <si>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</si>
  <si>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</si>
  <si>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</si>
  <si>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</si>
  <si>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</si>
  <si>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</si>
  <si>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</si>
  <si>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</si>
  <si>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</si>
  <si>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</si>
  <si>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</si>
  <si>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</si>
  <si>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</si>
  <si>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</si>
  <si>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</si>
  <si>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</si>
  <si>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</si>
  <si>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</si>
  <si>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</si>
  <si>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</si>
  <si>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</si>
  <si>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</si>
  <si>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</si>
  <si>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</si>
  <si>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</si>
  <si>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</si>
  <si>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</si>
  <si>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</si>
  <si>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</si>
  <si>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</si>
  <si>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</si>
  <si>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</si>
  <si>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</si>
  <si>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</si>
  <si>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</si>
  <si>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</si>
  <si>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</si>
  <si>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</si>
  <si>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</si>
  <si>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</si>
  <si>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</si>
  <si>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</si>
  <si>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</si>
  <si>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</si>
  <si>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</si>
  <si>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</si>
  <si>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</si>
  <si>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</si>
  <si>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</si>
  <si>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</si>
  <si>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</si>
  <si>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</si>
  <si>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</si>
  <si>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</si>
  <si>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</si>
  <si>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</si>
  <si>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</si>
  <si>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</si>
  <si>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</si>
  <si>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</si>
  <si>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</si>
  <si>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</si>
  <si>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</si>
  <si>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</si>
  <si>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</si>
  <si>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</si>
  <si>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</si>
  <si>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</si>
  <si>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</si>
  <si>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</si>
  <si>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</si>
  <si>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</si>
  <si>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</si>
  <si>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</si>
  <si>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</si>
  <si>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</si>
  <si>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</si>
  <si>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</si>
  <si>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</si>
  <si>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</si>
  <si>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</si>
  <si>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</si>
  <si>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</si>
  <si>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</si>
  <si>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</si>
  <si>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</si>
  <si>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</si>
  <si>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</si>
  <si>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</si>
  <si>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</si>
  <si>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</si>
  <si>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</si>
  <si>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</si>
  <si>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</si>
  <si>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</si>
  <si>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</si>
  <si>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</si>
  <si>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</si>
  <si>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</si>
  <si>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</si>
  <si>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</si>
  <si>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</si>
  <si>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</si>
  <si>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</si>
  <si>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</si>
  <si>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</si>
  <si>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</si>
  <si>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</si>
  <si>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</si>
  <si>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</si>
  <si>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</si>
  <si>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</si>
  <si>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</si>
  <si>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</si>
  <si>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</si>
  <si>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</si>
  <si>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</si>
  <si>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</si>
  <si>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</si>
  <si>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</si>
  <si>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</si>
  <si>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</si>
  <si>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</si>
  <si>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</si>
  <si>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</si>
  <si>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</si>
  <si>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</si>
  <si>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</si>
  <si>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</si>
  <si>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</si>
  <si>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</si>
  <si>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</si>
  <si>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</si>
  <si>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</si>
  <si>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</si>
  <si>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</si>
  <si>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</si>
  <si>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</si>
  <si>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</si>
  <si>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</si>
  <si>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</si>
  <si>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</si>
  <si>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</si>
  <si>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</si>
  <si>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</si>
  <si>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</si>
  <si>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</si>
  <si>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</si>
  <si>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</si>
  <si>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</si>
  <si>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</si>
  <si>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</si>
  <si>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</si>
  <si>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</si>
  <si>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</si>
  <si>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</si>
  <si>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</si>
  <si>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</si>
  <si>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</si>
  <si>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</si>
  <si>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</si>
  <si>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</si>
  <si>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</si>
  <si>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</si>
  <si>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</si>
  <si>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</si>
  <si>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</si>
  <si>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</si>
  <si>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</si>
  <si>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</si>
  <si>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</si>
  <si>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</si>
  <si>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</si>
  <si>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</si>
  <si>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</si>
  <si>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</si>
  <si>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</si>
  <si>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</si>
  <si>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</si>
  <si>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</si>
  <si>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</si>
  <si>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</si>
  <si>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</si>
  <si>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</si>
  <si>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</si>
  <si>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</si>
  <si>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</si>
  <si>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</si>
  <si>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</si>
  <si>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</si>
  <si>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</si>
  <si>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</si>
  <si>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</si>
  <si>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</si>
  <si>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</si>
  <si>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</si>
  <si>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</si>
  <si>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</si>
  <si>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</si>
  <si>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</si>
  <si>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</si>
  <si>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</si>
  <si>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</si>
  <si>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</si>
  <si>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</si>
  <si>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</si>
  <si>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</si>
  <si>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</si>
  <si>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</si>
  <si>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</si>
  <si>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</si>
  <si>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</si>
  <si>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</si>
  <si>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</si>
  <si>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</si>
  <si>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</si>
  <si>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</si>
  <si>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</si>
  <si>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</si>
  <si>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</si>
  <si>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</si>
  <si>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</si>
  <si>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</si>
  <si>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</si>
  <si>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</si>
  <si>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</si>
  <si>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</si>
  <si>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</si>
  <si>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</si>
  <si>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</si>
  <si>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</si>
  <si>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</si>
  <si>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</si>
  <si>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</si>
  <si>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</si>
  <si>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</si>
  <si>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</si>
  <si>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</si>
  <si>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</si>
  <si>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</si>
  <si>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</si>
  <si>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</si>
  <si>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</si>
  <si>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</si>
  <si>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</si>
  <si>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</si>
  <si>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</si>
  <si>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</si>
  <si>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</si>
  <si>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</si>
  <si>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</si>
  <si>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</si>
  <si>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</si>
  <si>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</si>
  <si>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</si>
  <si>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</si>
  <si>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</si>
  <si>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</si>
  <si>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</si>
  <si>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</si>
  <si>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</si>
  <si>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</si>
  <si>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</si>
  <si>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</si>
  <si>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</si>
  <si>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</si>
  <si>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</si>
  <si>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</si>
  <si>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</si>
  <si>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</si>
  <si>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</si>
  <si>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</si>
  <si>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</si>
  <si>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</si>
  <si>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</si>
  <si>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</si>
  <si>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</si>
  <si>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</si>
  <si>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</si>
  <si>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</si>
  <si>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</si>
  <si>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</si>
  <si>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</si>
  <si>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</si>
  <si>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</si>
  <si>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</si>
  <si>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</si>
  <si>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</si>
  <si>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</si>
  <si>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</si>
  <si>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</si>
  <si>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</si>
  <si>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</si>
  <si>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</si>
  <si>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</si>
  <si>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</si>
  <si>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</si>
  <si>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</si>
  <si>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</si>
  <si>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</si>
  <si>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</si>
  <si>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</si>
  <si>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</si>
  <si>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</si>
  <si>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</si>
  <si>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</si>
  <si>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</si>
  <si>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</si>
  <si>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</si>
  <si>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</si>
  <si>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</si>
  <si>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</si>
  <si>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</si>
  <si>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</si>
  <si>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</si>
  <si>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</si>
  <si>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</si>
  <si>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</si>
  <si>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</si>
  <si>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</si>
  <si>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</si>
  <si>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</si>
  <si>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</si>
  <si>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</si>
  <si>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</si>
  <si>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</si>
  <si>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</si>
  <si>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</si>
  <si>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</si>
  <si>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</si>
  <si>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</si>
  <si>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</si>
  <si>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</si>
  <si>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</si>
  <si>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</si>
  <si>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</si>
  <si>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</si>
  <si>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</si>
  <si>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</si>
  <si>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</si>
  <si>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</si>
  <si>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</si>
  <si>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</si>
  <si>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</si>
  <si>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</si>
  <si>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</si>
  <si>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</si>
  <si>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</si>
  <si>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</si>
  <si>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</si>
  <si>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</si>
  <si>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</si>
  <si>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</si>
  <si>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</si>
  <si>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</si>
  <si>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</si>
  <si>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</si>
  <si>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</si>
  <si>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</si>
  <si>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</si>
  <si>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</si>
  <si>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</si>
  <si>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</si>
  <si>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</si>
  <si>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</si>
  <si>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</si>
  <si>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</si>
  <si>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</si>
  <si>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</si>
  <si>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</si>
  <si>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</si>
  <si>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</si>
  <si>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</si>
  <si>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</si>
  <si>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</si>
  <si>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</si>
  <si>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</si>
  <si>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</si>
  <si>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</si>
  <si>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</si>
  <si>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</si>
  <si>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</si>
  <si>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</si>
  <si>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</si>
  <si>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</si>
  <si>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</si>
  <si>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</si>
  <si>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</si>
  <si>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</si>
  <si>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</si>
  <si>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</si>
  <si>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</si>
  <si>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</si>
  <si>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</si>
  <si>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</si>
  <si>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</si>
  <si>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</si>
  <si>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</si>
  <si>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</si>
  <si>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</si>
  <si>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</si>
  <si>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</si>
  <si>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</si>
  <si>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</si>
  <si>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</si>
  <si>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</si>
  <si>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</si>
  <si>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</si>
  <si>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</si>
  <si>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</si>
  <si>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</si>
  <si>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</si>
  <si>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</si>
  <si>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</si>
  <si>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</si>
  <si>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</si>
  <si>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</si>
  <si>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</si>
  <si>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</si>
  <si>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</si>
  <si>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</si>
  <si>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</si>
  <si>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</si>
  <si>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</si>
  <si>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</si>
  <si>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</si>
  <si>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</si>
  <si>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</si>
  <si>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</si>
  <si>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</si>
  <si>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</si>
  <si>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</si>
  <si>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</si>
  <si>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</si>
  <si>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</si>
  <si>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</si>
  <si>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</si>
  <si>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</si>
  <si>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</si>
  <si>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</si>
  <si>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</si>
  <si>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</si>
  <si>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</si>
  <si>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</si>
  <si>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</si>
  <si>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</si>
  <si>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</si>
  <si>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</si>
  <si>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</si>
  <si>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</si>
  <si>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</si>
  <si>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</si>
  <si>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</si>
  <si>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</si>
  <si>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</si>
  <si>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</si>
  <si>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</si>
  <si>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</si>
  <si>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</si>
  <si>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</si>
  <si>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</si>
  <si>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</si>
  <si>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</si>
  <si>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</si>
  <si>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</si>
  <si>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</si>
  <si>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</si>
  <si>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</si>
  <si>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</si>
  <si>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</si>
  <si>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</si>
  <si>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</si>
  <si>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</si>
  <si>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</si>
  <si>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</si>
  <si>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</si>
  <si>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</si>
  <si>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</si>
  <si>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</si>
  <si>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</si>
  <si>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</si>
  <si>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</si>
  <si>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</si>
  <si>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</si>
  <si>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</si>
  <si>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</si>
  <si>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</si>
  <si>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</si>
  <si>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</si>
  <si>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</si>
  <si>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</si>
  <si>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</si>
  <si>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</si>
  <si>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</si>
  <si>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</si>
  <si>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</si>
  <si>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</si>
  <si>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</si>
  <si>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</si>
  <si>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</si>
  <si>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</si>
  <si>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</si>
  <si>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</si>
  <si>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</si>
  <si>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</si>
  <si>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</si>
  <si>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</si>
  <si>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</si>
  <si>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</si>
  <si>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</si>
  <si>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</si>
  <si>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</si>
  <si>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</si>
  <si>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</si>
  <si>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</si>
  <si>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</si>
  <si>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</si>
  <si>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</si>
  <si>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</si>
  <si>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</si>
  <si>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</si>
  <si>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</si>
  <si>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</si>
  <si>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</si>
  <si>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</si>
  <si>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</si>
  <si>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</si>
  <si>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</si>
  <si>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</si>
  <si>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</si>
  <si>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</si>
  <si>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</si>
  <si>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</si>
  <si>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</si>
  <si>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</si>
  <si>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</si>
  <si>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</si>
  <si>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</si>
  <si>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</si>
  <si>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</si>
  <si>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</si>
  <si>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</si>
  <si>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</si>
  <si>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</si>
  <si>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</si>
  <si>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</si>
  <si>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</si>
  <si>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</si>
  <si>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</si>
  <si>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</si>
  <si>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</si>
  <si>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</si>
  <si>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</si>
  <si>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</si>
  <si>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</si>
  <si>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</si>
  <si>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</si>
  <si>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</si>
  <si>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</si>
  <si>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</si>
  <si>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</si>
  <si>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</si>
  <si>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</si>
  <si>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</si>
  <si>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</si>
  <si>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</si>
  <si>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</si>
  <si>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</si>
  <si>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</si>
  <si>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</si>
  <si>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</si>
  <si>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</si>
  <si>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</si>
  <si>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</si>
  <si>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</si>
  <si>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</si>
  <si>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</si>
  <si>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</si>
  <si>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</si>
  <si>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</si>
  <si>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</si>
  <si>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</si>
  <si>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</si>
  <si>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</si>
  <si>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</si>
  <si>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</si>
  <si>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</si>
  <si>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</si>
  <si>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</si>
  <si>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</si>
  <si>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</si>
  <si>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</si>
  <si>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</si>
  <si>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</si>
  <si>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</si>
  <si>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</si>
  <si>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</si>
  <si>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</si>
  <si>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</si>
  <si>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</si>
  <si>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</si>
  <si>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</si>
  <si>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</si>
  <si>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</si>
  <si>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</si>
  <si>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</si>
  <si>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</si>
  <si>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</si>
  <si>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</si>
  <si>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</si>
  <si>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</si>
  <si>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</si>
  <si>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</si>
  <si>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</si>
  <si>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</si>
  <si>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</si>
  <si>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</si>
  <si>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</si>
  <si>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</si>
  <si>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</si>
  <si>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</si>
  <si>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</si>
  <si>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</si>
  <si>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</si>
  <si>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</si>
  <si>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</si>
  <si>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</si>
  <si>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</si>
  <si>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</si>
  <si>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</si>
  <si>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</si>
  <si>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</si>
  <si>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</si>
  <si>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</si>
  <si>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</si>
  <si>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</si>
  <si>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</si>
  <si>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</si>
  <si>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</si>
  <si>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</si>
  <si>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</si>
  <si>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</si>
  <si>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</si>
  <si>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</si>
  <si>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</si>
  <si>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</si>
  <si>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</si>
  <si>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</si>
  <si>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</si>
  <si>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</si>
  <si>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</si>
  <si>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</si>
  <si>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</si>
  <si>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</si>
  <si>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</si>
  <si>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</si>
  <si>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</si>
  <si>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</si>
  <si>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</si>
  <si>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</si>
  <si>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</si>
  <si>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</si>
  <si>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</si>
  <si>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</si>
  <si>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</si>
  <si>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</si>
  <si>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</si>
  <si>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</si>
  <si>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</si>
  <si>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</si>
  <si>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</si>
  <si>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</si>
  <si>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</si>
  <si>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</si>
  <si>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</si>
  <si>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</si>
  <si>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</si>
  <si>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</si>
  <si>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</si>
  <si>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</si>
  <si>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</si>
  <si>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</si>
  <si>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</si>
  <si>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</si>
  <si>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</si>
  <si>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</si>
  <si>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</si>
  <si>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</si>
  <si>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</si>
  <si>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</si>
  <si>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</si>
  <si>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</si>
  <si>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</si>
  <si>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</si>
  <si>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</si>
  <si>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</si>
  <si>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</si>
  <si>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</si>
  <si>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</si>
  <si>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</si>
  <si>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</si>
  <si>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</si>
  <si>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</si>
  <si>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</si>
  <si>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</si>
  <si>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</si>
  <si>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</si>
  <si>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</si>
  <si>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</si>
  <si>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</si>
  <si>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</si>
  <si>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</si>
  <si>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</si>
  <si>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</si>
  <si>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</si>
  <si>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</si>
  <si>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</si>
  <si>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</si>
  <si>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</si>
  <si>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</si>
  <si>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</si>
  <si>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</si>
  <si>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</si>
  <si>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</si>
  <si>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</si>
  <si>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</si>
  <si>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</si>
  <si>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</si>
  <si>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</si>
  <si>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</si>
  <si>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</si>
  <si>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</si>
  <si>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</si>
  <si>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</si>
  <si>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</si>
  <si>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</si>
  <si>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</si>
  <si>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</si>
  <si>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</si>
  <si>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</si>
  <si>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</si>
  <si>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</si>
  <si>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</si>
  <si>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</si>
  <si>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</si>
  <si>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</si>
  <si>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</si>
  <si>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</si>
  <si>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</si>
  <si>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</si>
  <si>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</si>
  <si>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</si>
  <si>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</si>
  <si>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</si>
  <si>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</si>
  <si>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</si>
  <si>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</si>
  <si>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</si>
  <si>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</si>
  <si>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</si>
  <si>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</si>
  <si>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</si>
  <si>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</si>
  <si>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</si>
  <si>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</si>
  <si>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</si>
  <si>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</si>
  <si>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</si>
  <si>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</si>
  <si>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</si>
  <si>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</si>
  <si>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</si>
  <si>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</si>
  <si>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</si>
  <si>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</si>
  <si>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</si>
  <si>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</si>
  <si>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</si>
  <si>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</si>
  <si>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</si>
  <si>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</si>
  <si>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</si>
  <si>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</si>
  <si>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</si>
  <si>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</si>
  <si>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</si>
  <si>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</si>
  <si>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</si>
  <si>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</si>
  <si>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</si>
  <si>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</si>
  <si>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</si>
  <si>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</si>
  <si>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</si>
  <si>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</si>
  <si>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</si>
  <si>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</si>
  <si>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</si>
  <si>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</si>
  <si>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</si>
  <si>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</si>
  <si>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</si>
  <si>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</si>
  <si>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</si>
  <si>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</si>
  <si>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</si>
  <si>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</si>
  <si>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</si>
  <si>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</si>
  <si>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</si>
  <si>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</si>
  <si>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</si>
  <si>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</si>
  <si>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</si>
  <si>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</si>
  <si>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</si>
  <si>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</si>
  <si>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</si>
  <si>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</si>
  <si>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</si>
  <si>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</si>
  <si>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</si>
  <si>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</si>
  <si>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</si>
  <si>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</si>
  <si>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</si>
  <si>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</si>
  <si>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</si>
  <si>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</si>
  <si>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</si>
  <si>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</si>
  <si>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</si>
  <si>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</si>
  <si>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</si>
  <si>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</si>
  <si>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</si>
  <si>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</si>
  <si>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</si>
  <si>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</si>
  <si>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</si>
  <si>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</si>
  <si>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</si>
  <si>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</si>
  <si>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</si>
  <si>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</si>
  <si>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</si>
  <si>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</si>
  <si>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</si>
  <si>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</si>
  <si>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</si>
  <si>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</si>
  <si>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</si>
  <si>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</si>
  <si>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</si>
  <si>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</si>
  <si>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</si>
  <si>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</si>
  <si>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</si>
  <si>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</si>
  <si>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</si>
  <si>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</si>
  <si>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</si>
  <si>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</si>
  <si>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</si>
  <si>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</si>
  <si>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</si>
  <si>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</si>
  <si>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</si>
  <si>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</si>
  <si>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</si>
  <si>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</si>
  <si>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</si>
  <si>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</si>
  <si>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</si>
  <si>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</si>
  <si>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</si>
  <si>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</si>
  <si>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</si>
  <si>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</si>
  <si>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</si>
  <si>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</si>
  <si>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</si>
  <si>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</si>
  <si>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</si>
  <si>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</si>
  <si>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</si>
  <si>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</si>
  <si>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</si>
  <si>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</si>
  <si>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</si>
  <si>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</si>
  <si>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</si>
  <si>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</si>
  <si>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</si>
  <si>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</si>
  <si>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</si>
  <si>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</si>
  <si>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</si>
  <si>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</si>
  <si>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</si>
  <si>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</si>
  <si>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</si>
  <si>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</si>
  <si>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</si>
  <si>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</si>
  <si>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</si>
  <si>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</si>
  <si>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</si>
  <si>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</si>
  <si>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</si>
  <si>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</si>
  <si>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</si>
  <si>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</si>
  <si>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</si>
  <si>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</si>
  <si>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</si>
  <si>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</si>
  <si>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</si>
  <si>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</si>
  <si>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</si>
  <si>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</si>
  <si>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</si>
  <si>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</si>
  <si>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</si>
  <si>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</si>
  <si>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</si>
  <si>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</si>
  <si>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</si>
  <si>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</si>
  <si>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</si>
  <si>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</si>
  <si>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</si>
  <si>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</si>
  <si>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</si>
  <si>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</si>
  <si>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</si>
  <si>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</si>
  <si>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</si>
  <si>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</si>
  <si>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</si>
  <si>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</si>
  <si>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</si>
  <si>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</si>
  <si>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</si>
  <si>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</si>
  <si>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</si>
  <si>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</si>
  <si>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</si>
  <si>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</si>
  <si>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</si>
  <si>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</si>
  <si>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</si>
  <si>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</si>
  <si>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</si>
  <si>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</si>
  <si>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</si>
  <si>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</si>
  <si>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</si>
  <si>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</si>
  <si>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</si>
  <si>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</si>
  <si>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</si>
  <si>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</si>
  <si>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</si>
  <si>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</si>
  <si>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</si>
  <si>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</si>
  <si>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</si>
  <si>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</si>
  <si>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</si>
  <si>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</si>
  <si>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</si>
  <si>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</si>
  <si>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</si>
  <si>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</si>
  <si>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</si>
  <si>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</si>
  <si>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</si>
  <si>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</si>
  <si>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</si>
  <si>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</si>
  <si>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</si>
  <si>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</si>
  <si>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</si>
  <si>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</si>
  <si>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</si>
  <si>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</si>
  <si>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</si>
  <si>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</si>
  <si>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</si>
  <si>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</si>
  <si>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</si>
  <si>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</si>
  <si>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</si>
  <si>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</si>
  <si>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</si>
  <si>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</si>
  <si>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</si>
  <si>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</si>
  <si>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</si>
  <si>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</si>
  <si>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</si>
  <si>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</si>
  <si>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</si>
  <si>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</si>
  <si>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</si>
  <si>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</si>
  <si>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</si>
  <si>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</si>
  <si>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</si>
  <si>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</si>
  <si>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</si>
  <si>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</si>
  <si>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</si>
  <si>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</si>
  <si>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</si>
  <si>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</si>
  <si>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</si>
  <si>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</si>
  <si>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</si>
  <si>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</si>
  <si>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</si>
  <si>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</si>
  <si>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</si>
  <si>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</si>
  <si>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</si>
  <si>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</si>
  <si>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</si>
  <si>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</si>
  <si>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</si>
  <si>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</si>
  <si>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</si>
  <si>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</si>
  <si>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</si>
  <si>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</si>
  <si>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</si>
  <si>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</si>
  <si>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</si>
  <si>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</si>
  <si>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</si>
  <si>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</si>
  <si>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</si>
  <si>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</si>
  <si>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</si>
  <si>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</si>
  <si>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</si>
  <si>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</si>
  <si>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</si>
  <si>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</si>
  <si>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</si>
  <si>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</si>
  <si>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</si>
  <si>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</si>
  <si>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</si>
  <si>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</si>
  <si>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</si>
  <si>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</si>
  <si>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</si>
  <si>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</si>
  <si>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</si>
  <si>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</si>
  <si>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</si>
  <si>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</si>
  <si>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</si>
  <si>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</si>
  <si>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</si>
  <si>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</si>
  <si>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</si>
  <si>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</si>
  <si>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</si>
  <si>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</si>
  <si>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</si>
  <si>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</si>
  <si>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</si>
  <si>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</si>
  <si>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</si>
  <si>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</si>
  <si>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</si>
  <si>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</si>
  <si>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</si>
  <si>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</si>
  <si>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</si>
  <si>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</si>
  <si>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</si>
  <si>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</si>
  <si>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</si>
  <si>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</si>
  <si>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</si>
  <si>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</si>
  <si>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</si>
  <si>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</si>
  <si>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</si>
  <si>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</si>
  <si>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</si>
  <si>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</si>
  <si>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</si>
  <si>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</si>
  <si>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</si>
  <si>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</si>
  <si>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</si>
  <si>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</si>
  <si>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</si>
  <si>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</si>
  <si>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</si>
  <si>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</si>
  <si>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</si>
  <si>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</si>
  <si>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</si>
  <si>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</si>
  <si>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</si>
  <si>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</si>
  <si>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</si>
  <si>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</si>
  <si>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</si>
  <si>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</si>
  <si>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</si>
  <si>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</si>
  <si>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</si>
  <si>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</si>
  <si>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</si>
  <si>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</si>
  <si>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</si>
  <si>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</si>
  <si>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</si>
  <si>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</si>
  <si>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</si>
  <si>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</si>
  <si>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</si>
  <si>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</si>
  <si>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</si>
  <si>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</si>
  <si>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</si>
  <si>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</si>
  <si>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</si>
  <si>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</si>
  <si>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</si>
  <si>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</si>
  <si>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</si>
  <si>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</si>
  <si>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</si>
  <si>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</si>
  <si>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</si>
  <si>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</si>
  <si>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</si>
  <si>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</si>
  <si>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</si>
  <si>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</si>
  <si>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</si>
  <si>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</si>
  <si>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</si>
  <si>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</si>
  <si>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</si>
  <si>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</si>
  <si>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</si>
  <si>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</si>
  <si>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</si>
  <si>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</si>
  <si>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</si>
  <si>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</si>
  <si>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</si>
  <si>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</si>
  <si>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</si>
  <si>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</si>
  <si>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</si>
  <si>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</si>
  <si>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</si>
  <si>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</si>
  <si>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</si>
  <si>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</si>
  <si>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</si>
  <si>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</si>
  <si>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</si>
  <si>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</si>
  <si>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</si>
  <si>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</si>
  <si>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</si>
  <si>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</si>
  <si>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</si>
  <si>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</si>
  <si>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</si>
  <si>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</si>
  <si>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</si>
  <si>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</si>
  <si>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</si>
  <si>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</si>
  <si>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</si>
  <si>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</si>
  <si>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</si>
  <si>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</si>
  <si>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</si>
  <si>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</si>
  <si>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</si>
  <si>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</si>
  <si>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</si>
  <si>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</si>
  <si>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</si>
  <si>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</si>
  <si>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</si>
  <si>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</si>
  <si>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</si>
  <si>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</si>
  <si>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</si>
  <si>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</si>
  <si>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</si>
  <si>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</si>
  <si>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</si>
  <si>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</si>
  <si>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</si>
  <si>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</si>
  <si>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</si>
  <si>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</si>
  <si>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</si>
  <si>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</si>
  <si>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</si>
  <si>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</si>
  <si>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</si>
  <si>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</si>
  <si>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</si>
  <si>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</si>
  <si>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</si>
  <si>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</si>
  <si>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</si>
  <si>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</si>
  <si>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</si>
  <si>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</si>
  <si>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</si>
  <si>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</si>
  <si>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</si>
  <si>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</si>
  <si>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</si>
  <si>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</si>
  <si>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</si>
  <si>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</si>
  <si>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</si>
  <si>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</si>
  <si>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</si>
  <si>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</si>
  <si>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</si>
  <si>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</si>
  <si>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</si>
  <si>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</si>
  <si>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</si>
  <si>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</si>
  <si>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</si>
  <si>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</si>
  <si>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</si>
  <si>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</si>
  <si>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</si>
  <si>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</si>
  <si>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</si>
  <si>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</si>
  <si>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</si>
  <si>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</si>
  <si>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</si>
  <si>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</si>
  <si>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</si>
  <si>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</si>
  <si>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</si>
  <si>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</si>
  <si>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</si>
  <si>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</si>
  <si>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</si>
  <si>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</si>
  <si>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</si>
  <si>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</si>
  <si>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</si>
  <si>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</si>
  <si>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</si>
  <si>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</si>
  <si>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</si>
  <si>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</si>
  <si>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</si>
  <si>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</si>
  <si>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</si>
  <si>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</si>
  <si>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</si>
  <si>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</si>
  <si>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</si>
  <si>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</si>
  <si>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</si>
  <si>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</si>
  <si>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</si>
  <si>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</si>
  <si>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</si>
  <si>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</si>
  <si>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</si>
  <si>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</si>
  <si>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</si>
  <si>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</si>
  <si>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</si>
  <si>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</si>
  <si>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</si>
  <si>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</si>
  <si>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</si>
  <si>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</si>
  <si>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</si>
  <si>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</si>
  <si>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</si>
  <si>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</si>
  <si>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</si>
  <si>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</si>
  <si>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</si>
  <si>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</si>
  <si>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</si>
  <si>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</si>
  <si>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</si>
  <si>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</si>
  <si>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</si>
  <si>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</si>
  <si>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</si>
  <si>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</si>
  <si>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</si>
  <si>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</si>
  <si>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</si>
  <si>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</si>
  <si>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</si>
  <si>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</si>
  <si>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</si>
  <si>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</si>
  <si>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</si>
  <si>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</si>
  <si>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</si>
  <si>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</si>
  <si>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</si>
  <si>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</si>
  <si>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</si>
  <si>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</si>
  <si>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</si>
  <si>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</si>
  <si>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</si>
  <si>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</si>
  <si>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</si>
  <si>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</si>
  <si>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</si>
  <si>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</si>
  <si>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</si>
  <si>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</si>
  <si>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</si>
  <si>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</si>
  <si>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</si>
  <si>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</si>
  <si>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</si>
  <si>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</si>
  <si>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</si>
  <si>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</si>
  <si>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</si>
  <si>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</si>
  <si>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</si>
  <si>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</si>
  <si>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</si>
  <si>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</si>
  <si>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</si>
  <si>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</si>
  <si>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</si>
  <si>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</si>
  <si>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</si>
  <si>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</si>
  <si>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</si>
  <si>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</si>
  <si>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</si>
  <si>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</si>
  <si>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</si>
  <si>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</si>
  <si>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</si>
  <si>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</si>
  <si>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</si>
  <si>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</si>
  <si>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</si>
  <si>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</si>
  <si>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</si>
  <si>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</si>
  <si>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</si>
  <si>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</si>
  <si>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</si>
  <si>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</si>
  <si>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</si>
  <si>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</si>
  <si>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</si>
  <si>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</si>
  <si>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</si>
  <si>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</si>
  <si>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</si>
  <si>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</si>
  <si>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</si>
  <si>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</si>
  <si>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</si>
  <si>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</si>
  <si>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</si>
  <si>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</si>
  <si>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</si>
  <si>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</si>
  <si>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</si>
  <si>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</si>
  <si>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</si>
  <si>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</si>
  <si>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</si>
  <si>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</si>
  <si>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</si>
  <si>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</si>
  <si>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</si>
  <si>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</si>
  <si>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</si>
  <si>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</si>
  <si>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</si>
  <si>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</si>
  <si>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</si>
  <si>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</si>
  <si>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</si>
  <si>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</si>
  <si>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</si>
  <si>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</si>
  <si>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</si>
  <si>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</si>
  <si>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</si>
  <si>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</si>
  <si>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</si>
  <si>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</si>
  <si>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</si>
  <si>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</si>
  <si>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</si>
  <si>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</si>
  <si>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</si>
  <si>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</si>
  <si>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</si>
  <si>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</si>
  <si>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</si>
  <si>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</si>
  <si>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</si>
  <si>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</si>
  <si>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</si>
  <si>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</si>
  <si>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</si>
  <si>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</si>
  <si>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</si>
  <si>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</si>
  <si>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</si>
  <si>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</si>
  <si>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</si>
  <si>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</si>
  <si>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</si>
  <si>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</si>
  <si>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</si>
  <si>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</si>
  <si>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</si>
  <si>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</si>
  <si>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</si>
  <si>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</si>
  <si>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</si>
  <si>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</si>
  <si>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</si>
  <si>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</si>
  <si>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</si>
  <si>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</si>
  <si>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</si>
  <si>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</si>
  <si>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</si>
  <si>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</si>
  <si>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</si>
  <si>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</si>
  <si>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</si>
  <si>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</si>
  <si>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</si>
  <si>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</si>
  <si>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</si>
  <si>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</si>
  <si>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</si>
  <si>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</si>
  <si>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</si>
  <si>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</si>
  <si>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</si>
  <si>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</si>
  <si>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</si>
  <si>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</si>
  <si>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</si>
  <si>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</si>
  <si>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</si>
  <si>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</si>
  <si>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</si>
  <si>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</si>
  <si>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</si>
  <si>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</si>
  <si>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</si>
  <si>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</si>
  <si>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</si>
  <si>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</si>
  <si>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</si>
  <si>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</si>
  <si>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</si>
  <si>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</si>
  <si>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</si>
  <si>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</si>
  <si>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</si>
  <si>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</si>
  <si>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</si>
  <si>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</si>
  <si>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</si>
  <si>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</si>
  <si>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</si>
  <si>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</si>
  <si>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</si>
  <si>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</si>
  <si>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</si>
  <si>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</si>
  <si>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</si>
  <si>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</si>
  <si>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</si>
  <si>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</si>
  <si>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</si>
  <si>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</si>
  <si>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</si>
  <si>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</si>
  <si>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</si>
  <si>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</si>
  <si>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</si>
  <si>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</si>
  <si>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</si>
  <si>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</si>
  <si>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</si>
  <si>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</si>
  <si>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</si>
  <si>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</si>
  <si>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</si>
  <si>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</si>
  <si>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</si>
  <si>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</si>
  <si>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</si>
  <si>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</si>
  <si>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</si>
  <si>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</si>
  <si>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</si>
  <si>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</si>
  <si>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</si>
  <si>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</si>
  <si>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</si>
  <si>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</si>
  <si>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</si>
  <si>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</si>
  <si>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</si>
  <si>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</si>
  <si>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</si>
  <si>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</si>
  <si>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</si>
  <si>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</si>
  <si>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</si>
  <si>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</si>
  <si>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</si>
  <si>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</si>
  <si>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</si>
  <si>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</si>
  <si>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</si>
  <si>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</si>
  <si>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</si>
  <si>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</si>
  <si>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</si>
  <si>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</si>
  <si>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</si>
  <si>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</si>
  <si>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</si>
  <si>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</si>
  <si>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</si>
  <si>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</si>
  <si>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</si>
  <si>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</si>
  <si>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</si>
  <si>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</si>
  <si>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</si>
  <si>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</si>
  <si>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</si>
  <si>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</si>
  <si>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</si>
  <si>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</si>
  <si>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</si>
  <si>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</si>
  <si>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</si>
  <si>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</si>
  <si>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</si>
  <si>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</si>
  <si>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</si>
  <si>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</si>
  <si>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</si>
  <si>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</si>
  <si>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</si>
  <si>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</si>
  <si>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</si>
  <si>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</si>
  <si>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</si>
  <si>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</si>
  <si>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</si>
  <si>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</si>
  <si>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</si>
  <si>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</si>
  <si>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</si>
  <si>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</si>
  <si>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</si>
  <si>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</si>
  <si>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</si>
  <si>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</si>
  <si>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</si>
  <si>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</si>
  <si>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</si>
  <si>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</si>
  <si>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</si>
  <si>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</si>
  <si>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</si>
  <si>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</si>
  <si>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</si>
  <si>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</si>
  <si>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</si>
  <si>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</si>
  <si>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</si>
  <si>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</si>
  <si>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</si>
  <si>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</si>
  <si>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</si>
  <si>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</si>
  <si>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</si>
  <si>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</si>
  <si>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</si>
  <si>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</si>
  <si>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</si>
  <si>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</si>
  <si>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</si>
  <si>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</si>
  <si>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</si>
  <si>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</si>
  <si>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</si>
  <si>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</si>
  <si>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</si>
  <si>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</si>
  <si>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</si>
  <si>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</si>
  <si>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</si>
  <si>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</si>
  <si>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</si>
  <si>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</si>
  <si>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</si>
  <si>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</si>
  <si>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</si>
  <si>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</si>
  <si>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</si>
  <si>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</si>
  <si>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</si>
  <si>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</si>
  <si>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</si>
  <si>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</si>
  <si>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</si>
  <si>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</si>
  <si>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</si>
  <si>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</si>
  <si>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</si>
  <si>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</si>
  <si>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</si>
  <si>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</si>
  <si>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</si>
  <si>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</si>
  <si>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</si>
  <si>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</si>
  <si>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</si>
  <si>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</si>
  <si>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</si>
  <si>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</si>
  <si>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</si>
  <si>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</si>
  <si>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</si>
  <si>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</si>
  <si>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</si>
  <si>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</si>
  <si>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</si>
  <si>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</si>
  <si>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</si>
  <si>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</si>
  <si>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</si>
  <si>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</si>
  <si>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</si>
  <si>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</si>
  <si>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</si>
  <si>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</si>
  <si>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</si>
  <si>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</si>
  <si>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</si>
  <si>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</si>
  <si>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</si>
  <si>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</si>
  <si>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</si>
  <si>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</si>
  <si>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</si>
  <si>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</si>
  <si>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</si>
  <si>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</si>
  <si>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</si>
  <si>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</si>
  <si>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</si>
  <si>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</si>
  <si>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</si>
  <si>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</si>
  <si>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</si>
  <si>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</si>
  <si>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</si>
  <si>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</si>
  <si>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</si>
  <si>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</si>
  <si>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</si>
  <si>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</si>
  <si>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</si>
  <si>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</si>
  <si>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</si>
  <si>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</si>
  <si>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</si>
  <si>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</si>
  <si>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</si>
  <si>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</si>
  <si>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</si>
  <si>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</si>
  <si>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</si>
  <si>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</si>
  <si>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</si>
  <si>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</si>
  <si>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</si>
  <si>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</si>
  <si>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</si>
  <si>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</si>
  <si>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</si>
  <si>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</si>
  <si>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</si>
  <si>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</si>
  <si>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</si>
  <si>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</si>
  <si>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</si>
  <si>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</si>
  <si>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</si>
  <si>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</si>
  <si>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</si>
  <si>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</si>
  <si>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</si>
  <si>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</si>
  <si>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</si>
  <si>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</si>
  <si>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</si>
  <si>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</si>
  <si>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</si>
  <si>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</si>
  <si>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</si>
  <si>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</si>
  <si>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</si>
  <si>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</si>
  <si>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</si>
  <si>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</si>
  <si>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</si>
  <si>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</si>
  <si>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</si>
  <si>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</si>
  <si>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</si>
  <si>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</si>
  <si>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</si>
  <si>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</si>
  <si>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</si>
  <si>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</si>
  <si>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</si>
  <si>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</si>
  <si>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</si>
  <si>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</si>
  <si>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</si>
  <si>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</si>
  <si>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</si>
  <si>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</si>
  <si>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</si>
  <si>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</si>
  <si>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</si>
  <si>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</si>
  <si>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</si>
  <si>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</si>
  <si>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</si>
  <si>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</si>
  <si>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</si>
  <si>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</si>
  <si>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</si>
  <si>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</si>
  <si>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</si>
  <si>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</si>
  <si>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</si>
  <si>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</si>
  <si>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</si>
  <si>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</si>
  <si>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</si>
  <si>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</si>
  <si>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</si>
  <si>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</si>
  <si>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</si>
  <si>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</si>
  <si>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</si>
  <si>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</si>
  <si>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</si>
  <si>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</si>
  <si>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</si>
  <si>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</si>
  <si>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</si>
  <si>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</si>
  <si>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</si>
  <si>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</si>
  <si>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</si>
  <si>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</si>
  <si>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</si>
  <si>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</si>
  <si>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</si>
  <si>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</si>
  <si>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</si>
  <si>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</si>
  <si>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</si>
  <si>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</si>
  <si>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</si>
  <si>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</si>
  <si>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</si>
  <si>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</si>
  <si>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</si>
  <si>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</si>
  <si>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</si>
  <si>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</si>
  <si>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</si>
  <si>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</si>
  <si>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</si>
  <si>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</si>
  <si>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</si>
  <si>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</si>
  <si>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</si>
  <si>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</si>
  <si>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</si>
  <si>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</si>
  <si>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</si>
  <si>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</si>
  <si>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</si>
  <si>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</si>
  <si>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</si>
  <si>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</si>
  <si>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</si>
  <si>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</si>
  <si>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</si>
  <si>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</si>
  <si>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</si>
  <si>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</si>
  <si>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</si>
  <si>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</si>
  <si>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</si>
  <si>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</si>
  <si>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</si>
  <si>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</si>
  <si>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</si>
  <si>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</si>
  <si>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</si>
  <si>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</si>
  <si>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</si>
  <si>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</si>
  <si>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</si>
  <si>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</si>
  <si>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</si>
  <si>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</si>
  <si>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</si>
  <si>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</si>
  <si>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</si>
  <si>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</si>
  <si>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</si>
  <si>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</si>
  <si>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</si>
  <si>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</si>
  <si>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</si>
  <si>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</si>
  <si>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</si>
  <si>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</si>
  <si>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</si>
  <si>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</si>
  <si>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</si>
  <si>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</si>
  <si>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</si>
  <si>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</si>
  <si>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</si>
  <si>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</si>
  <si>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</si>
  <si>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</si>
  <si>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</si>
  <si>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</si>
  <si>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</si>
  <si>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</si>
  <si>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</si>
  <si>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</si>
  <si>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</si>
  <si>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</si>
  <si>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</si>
  <si>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</si>
  <si>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</si>
  <si>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</si>
  <si>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</si>
  <si>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</si>
  <si>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</si>
  <si>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</si>
  <si>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</si>
  <si>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</si>
  <si>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</si>
  <si>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</si>
  <si>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</si>
  <si>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</si>
  <si>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</si>
  <si>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</si>
  <si>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</si>
  <si>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</si>
  <si>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</si>
  <si>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</si>
  <si>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</si>
  <si>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</si>
  <si>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</si>
  <si>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</si>
  <si>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</si>
  <si>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</si>
  <si>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</si>
  <si>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</si>
  <si>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</si>
  <si>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</si>
  <si>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</si>
  <si>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</si>
  <si>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</si>
  <si>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</si>
  <si>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</si>
  <si>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</si>
  <si>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</si>
  <si>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</si>
  <si>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</si>
  <si>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</si>
  <si>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</si>
  <si>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</si>
  <si>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</si>
  <si>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</si>
  <si>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</si>
  <si>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</si>
  <si>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</si>
  <si>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</si>
  <si>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</si>
  <si>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</si>
  <si>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</si>
  <si>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</si>
  <si>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</si>
  <si>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</si>
  <si>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</si>
  <si>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</si>
  <si>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</si>
  <si>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</si>
  <si>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</si>
  <si>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</si>
  <si>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</si>
  <si>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</si>
  <si>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</si>
  <si>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</si>
  <si>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</si>
  <si>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</si>
  <si>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</si>
  <si>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</si>
  <si>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</si>
  <si>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</si>
  <si>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</si>
  <si>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</si>
  <si>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</si>
  <si>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</si>
  <si>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</si>
  <si>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</si>
  <si>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</si>
  <si>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</si>
  <si>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</si>
  <si>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</si>
  <si>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</si>
  <si>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</si>
  <si>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</si>
  <si>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</si>
  <si>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</si>
  <si>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</si>
  <si>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</si>
  <si>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</si>
  <si>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</si>
  <si>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</si>
  <si>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</si>
  <si>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</si>
  <si>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</si>
  <si>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</si>
  <si>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</si>
  <si>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</si>
  <si>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</si>
  <si>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</si>
  <si>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</si>
  <si>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</si>
  <si>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</si>
  <si>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</si>
  <si>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</si>
  <si>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</si>
  <si>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</si>
  <si>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</si>
  <si>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</si>
  <si>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</si>
  <si>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</si>
  <si>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</si>
  <si>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</si>
  <si>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</si>
  <si>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</si>
  <si>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</si>
  <si>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</si>
  <si>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</si>
  <si>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</si>
  <si>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</si>
  <si>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</si>
  <si>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</si>
  <si>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</si>
  <si>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</si>
  <si>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</si>
  <si>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</si>
  <si>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</si>
  <si>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</si>
  <si>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</si>
  <si>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</si>
  <si>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</si>
  <si>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</si>
  <si>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</si>
  <si>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</si>
  <si>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</si>
  <si>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</si>
  <si>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</si>
  <si>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</si>
  <si>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</si>
  <si>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</si>
  <si>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</si>
  <si>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</si>
  <si>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</si>
  <si>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</si>
  <si>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</si>
  <si>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</si>
  <si>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</si>
  <si>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</si>
  <si>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</si>
  <si>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</si>
  <si>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</si>
  <si>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</si>
  <si>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</si>
  <si>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</si>
  <si>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</si>
  <si>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</si>
  <si>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</si>
  <si>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</si>
  <si>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</si>
  <si>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</si>
  <si>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</si>
  <si>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</si>
  <si>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</si>
  <si>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</si>
  <si>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</si>
  <si>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</si>
  <si>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</si>
  <si>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</si>
  <si>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</si>
  <si>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</si>
  <si>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</si>
  <si>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</si>
  <si>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</si>
  <si>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</si>
  <si>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</si>
  <si>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</si>
  <si>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</si>
  <si>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</si>
  <si>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</si>
  <si>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</si>
  <si>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</si>
  <si>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</si>
  <si>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</si>
  <si>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</si>
  <si>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</si>
  <si>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</si>
  <si>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</si>
  <si>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</si>
  <si>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</si>
  <si>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</si>
  <si>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</si>
  <si>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</si>
  <si>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</si>
  <si>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</si>
  <si>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</si>
  <si>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</si>
  <si>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</si>
  <si>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</si>
  <si>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</si>
  <si>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</si>
  <si>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</si>
  <si>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</si>
  <si>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</si>
  <si>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</si>
  <si>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</si>
  <si>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</si>
  <si>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</si>
  <si>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</si>
  <si>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</si>
  <si>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</si>
  <si>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</si>
  <si>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</si>
  <si>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</si>
  <si>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</si>
  <si>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</si>
  <si>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</si>
  <si>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</si>
  <si>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</si>
  <si>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</si>
  <si>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</si>
  <si>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</si>
  <si>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</si>
  <si>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</si>
  <si>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</si>
  <si>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</si>
  <si>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</si>
  <si>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</si>
  <si>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</si>
  <si>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</si>
  <si>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</si>
  <si>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</si>
  <si>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</si>
  <si>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</si>
  <si>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</si>
  <si>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</si>
  <si>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</si>
  <si>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</si>
  <si>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</si>
  <si>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</si>
  <si>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</si>
  <si>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</si>
  <si>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</si>
  <si>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</si>
  <si>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</si>
  <si>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</si>
  <si>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</si>
  <si>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</si>
  <si>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</si>
  <si>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</si>
  <si>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</si>
  <si>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</si>
  <si>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</si>
  <si>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</si>
  <si>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</si>
  <si>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</si>
  <si>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</si>
  <si>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</si>
  <si>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</si>
  <si>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</si>
  <si>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</si>
  <si>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</si>
  <si>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</si>
  <si>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</si>
  <si>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</si>
  <si>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</si>
  <si>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</si>
  <si>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</si>
  <si>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</si>
  <si>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</si>
  <si>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</si>
  <si>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</si>
  <si>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</si>
  <si>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</si>
  <si>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</si>
  <si>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</si>
  <si>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</si>
  <si>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</si>
  <si>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</si>
  <si>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</si>
  <si>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</si>
  <si>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</si>
  <si>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</si>
  <si>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</si>
  <si>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</si>
  <si>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</si>
  <si>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</si>
  <si>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</si>
  <si>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</si>
  <si>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</si>
  <si>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</si>
  <si>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</si>
  <si>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</si>
  <si>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</si>
  <si>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</si>
  <si>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</si>
  <si>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</si>
  <si>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</si>
  <si>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</si>
  <si>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</si>
  <si>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</si>
  <si>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</si>
  <si>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</si>
  <si>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</si>
  <si>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</si>
  <si>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</si>
  <si>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</si>
  <si>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</si>
  <si>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</si>
  <si>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</si>
  <si>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</si>
  <si>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</si>
  <si>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</si>
  <si>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</si>
  <si>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</si>
  <si>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</si>
  <si>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</si>
  <si>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</si>
  <si>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</si>
  <si>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</si>
  <si>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</si>
  <si>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</si>
  <si>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</si>
  <si>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</si>
  <si>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</si>
  <si>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</si>
  <si>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</si>
  <si>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</si>
  <si>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</si>
  <si>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</si>
  <si>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</si>
  <si>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</si>
  <si>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</si>
  <si>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</si>
  <si>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</si>
  <si>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</si>
  <si>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</si>
  <si>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</si>
  <si>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</si>
  <si>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</si>
  <si>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</si>
  <si>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</si>
  <si>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</si>
  <si>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</si>
  <si>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</si>
  <si>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</si>
  <si>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</si>
  <si>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</si>
  <si>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</si>
  <si>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</si>
  <si>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</si>
  <si>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</si>
  <si>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</si>
  <si>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</si>
  <si>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</si>
  <si>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</si>
  <si>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</si>
  <si>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</si>
  <si>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</si>
  <si>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</si>
  <si>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</si>
  <si>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</si>
  <si>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</si>
  <si>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</si>
  <si>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</si>
  <si>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</si>
  <si>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</si>
  <si>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</si>
  <si>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</si>
  <si>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</si>
  <si>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</si>
  <si>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</si>
  <si>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</si>
  <si>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</si>
  <si>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</si>
  <si>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</si>
  <si>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</si>
  <si>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</si>
  <si>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</si>
  <si>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</si>
  <si>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</si>
  <si>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</si>
  <si>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</si>
  <si>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</si>
  <si>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</si>
  <si>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</si>
  <si>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</si>
  <si>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</si>
  <si>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</si>
  <si>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</si>
  <si>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</si>
  <si>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</si>
  <si>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</si>
  <si>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</si>
  <si>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</si>
  <si>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</si>
  <si>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</si>
  <si>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</si>
  <si>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</si>
  <si>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</si>
  <si>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</si>
  <si>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</si>
  <si>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</si>
  <si>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</si>
  <si>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</si>
  <si>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</si>
  <si>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</si>
  <si>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</si>
  <si>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</si>
  <si>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</si>
  <si>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</si>
  <si>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</si>
  <si>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</si>
  <si>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</si>
  <si>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</si>
  <si>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</si>
  <si>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</si>
  <si>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</si>
  <si>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</si>
  <si>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</si>
  <si>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</si>
  <si>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</si>
  <si>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</si>
  <si>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</si>
  <si>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</si>
  <si>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</si>
  <si>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</si>
  <si>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</si>
  <si>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</si>
  <si>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</si>
  <si>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</si>
  <si>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</si>
  <si>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</si>
  <si>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</si>
  <si>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</si>
  <si>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</si>
  <si>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</si>
  <si>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</si>
  <si>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</si>
  <si>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</si>
  <si>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</si>
  <si>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</si>
  <si>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</si>
  <si>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</si>
  <si>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</si>
  <si>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</si>
  <si>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</si>
  <si>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</si>
  <si>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</si>
  <si>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</si>
  <si>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</si>
  <si>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</si>
  <si>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</si>
  <si>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</si>
  <si>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</si>
  <si>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</si>
  <si>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</si>
  <si>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</si>
  <si>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</si>
  <si>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</si>
  <si>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</si>
  <si>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</si>
  <si>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</si>
  <si>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</si>
  <si>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</si>
  <si>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</si>
  <si>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</si>
  <si>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</si>
  <si>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</si>
  <si>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</si>
  <si>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</si>
  <si>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</si>
  <si>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</si>
  <si>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</si>
  <si>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</si>
  <si>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</si>
  <si>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</si>
  <si>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</si>
  <si>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</si>
  <si>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</si>
  <si>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</si>
  <si>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</si>
  <si>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</si>
  <si>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</si>
  <si>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</si>
  <si>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</si>
  <si>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</si>
  <si>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</si>
  <si>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</si>
  <si>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</si>
  <si>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</si>
  <si>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</si>
  <si>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</si>
  <si>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</si>
  <si>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</si>
  <si>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</si>
  <si>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</si>
  <si>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</si>
  <si>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</si>
  <si>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</si>
  <si>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</si>
  <si>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</si>
  <si>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</si>
  <si>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</si>
  <si>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</si>
  <si>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</si>
  <si>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</si>
  <si>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</si>
  <si>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</si>
  <si>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</si>
  <si>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</si>
  <si>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</si>
  <si>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</si>
  <si>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</si>
  <si>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</si>
  <si>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</si>
  <si>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</si>
  <si>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</si>
  <si>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</si>
  <si>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</si>
  <si>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</si>
  <si>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</si>
  <si>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</si>
  <si>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</si>
  <si>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</si>
  <si>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</si>
  <si>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</si>
  <si>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</si>
  <si>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</si>
  <si>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</si>
  <si>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</si>
  <si>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</si>
  <si>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</si>
  <si>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</si>
  <si>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</si>
  <si>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</si>
  <si>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</si>
  <si>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</si>
  <si>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</si>
  <si>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</si>
  <si>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</si>
  <si>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</si>
  <si>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</si>
  <si>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</si>
  <si>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</si>
  <si>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</si>
  <si>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</si>
  <si>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</si>
  <si>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</si>
  <si>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</si>
  <si>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</si>
  <si>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</si>
  <si>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</si>
  <si>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</si>
  <si>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</si>
  <si>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</si>
  <si>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</si>
  <si>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</si>
  <si>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</si>
  <si>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</si>
  <si>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</si>
  <si>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</si>
  <si>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</si>
  <si>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</si>
  <si>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</si>
  <si>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</si>
  <si>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</si>
  <si>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</si>
  <si>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</si>
  <si>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</si>
  <si>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</si>
  <si>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</si>
  <si>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</si>
  <si>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</si>
  <si>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</si>
  <si>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</si>
  <si>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</si>
  <si>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</si>
  <si>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</si>
  <si>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</si>
  <si>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</si>
  <si>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</si>
  <si>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</si>
  <si>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</si>
  <si>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</si>
  <si>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</si>
  <si>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</si>
  <si>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</si>
  <si>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</si>
  <si>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</si>
  <si>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</si>
  <si>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</si>
  <si>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</si>
  <si>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</si>
  <si>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</si>
  <si>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</si>
  <si>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</si>
  <si>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</si>
  <si>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</si>
  <si>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</si>
  <si>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</si>
  <si>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</si>
  <si>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</si>
  <si>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</si>
  <si>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</si>
  <si>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</si>
  <si>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</si>
  <si>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</si>
  <si>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</si>
  <si>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</si>
  <si>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</si>
  <si>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</si>
  <si>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</si>
  <si>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</si>
  <si>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</si>
  <si>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</si>
  <si>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</si>
  <si>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</si>
  <si>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</si>
  <si>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</si>
  <si>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</si>
  <si>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</si>
  <si>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</si>
  <si>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</si>
  <si>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</si>
  <si>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</si>
  <si>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</si>
  <si>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</si>
  <si>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</si>
  <si>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</si>
  <si>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</si>
  <si>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</si>
  <si>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</si>
  <si>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</si>
  <si>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</si>
  <si>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</si>
  <si>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</si>
  <si>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</si>
  <si>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</si>
  <si>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</si>
  <si>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</si>
  <si>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</si>
  <si>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</si>
  <si>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</si>
  <si>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</si>
  <si>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</si>
  <si>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</si>
  <si>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</si>
  <si>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</si>
  <si>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</si>
  <si>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</si>
  <si>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</si>
  <si>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</si>
  <si>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</si>
  <si>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</si>
  <si>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</si>
  <si>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</si>
  <si>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</si>
  <si>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</si>
  <si>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</si>
  <si>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</si>
  <si>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</si>
  <si>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</si>
  <si>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</si>
  <si>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</si>
  <si>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</si>
  <si>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</si>
  <si>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</si>
  <si>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</si>
  <si>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</si>
  <si>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</si>
  <si>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</si>
  <si>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</si>
  <si>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</si>
  <si>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</si>
  <si>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</si>
  <si>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</si>
  <si>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</si>
  <si>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</si>
  <si>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</si>
  <si>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</si>
  <si>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</si>
  <si>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</si>
  <si>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</si>
  <si>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</si>
  <si>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</si>
  <si>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</si>
  <si>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</si>
  <si>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</si>
  <si>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</si>
  <si>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</si>
  <si>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</si>
  <si>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</si>
  <si>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</si>
  <si>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</si>
  <si>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</si>
  <si>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</si>
  <si>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</si>
  <si>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</si>
  <si>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</si>
  <si>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</si>
  <si>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</si>
  <si>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</si>
  <si>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</si>
  <si>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</si>
  <si>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</si>
  <si>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</si>
  <si>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</si>
  <si>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</si>
  <si>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</si>
  <si>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</si>
  <si>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</si>
  <si>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</si>
  <si>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</si>
  <si>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</si>
  <si>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</si>
  <si>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</si>
  <si>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</si>
  <si>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</si>
  <si>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</si>
  <si>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</si>
  <si>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</si>
  <si>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</si>
  <si>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</si>
  <si>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</si>
  <si>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</si>
  <si>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</si>
  <si>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</si>
  <si>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</si>
  <si>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</si>
  <si>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</si>
  <si>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</si>
  <si>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</si>
  <si>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</si>
  <si>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</si>
  <si>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</si>
  <si>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</si>
  <si>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</si>
  <si>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</si>
  <si>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</si>
  <si>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</si>
  <si>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</si>
  <si>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</si>
  <si>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</si>
  <si>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</si>
  <si>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</si>
  <si>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</si>
  <si>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</si>
  <si>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</si>
  <si>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</si>
  <si>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</si>
  <si>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</si>
  <si>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</si>
  <si>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</si>
  <si>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</si>
  <si>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</si>
  <si>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</si>
  <si>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</si>
  <si>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</si>
  <si>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</si>
  <si>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</si>
  <si>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</si>
  <si>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</si>
  <si>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</si>
  <si>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</si>
  <si>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</si>
  <si>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</si>
  <si>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</si>
  <si>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</si>
  <si>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</si>
  <si>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</si>
  <si>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</si>
  <si>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</si>
  <si>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</si>
  <si>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</si>
  <si>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</si>
  <si>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</si>
  <si>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</si>
  <si>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</si>
  <si>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</si>
  <si>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</si>
  <si>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</si>
  <si>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</si>
  <si>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</si>
  <si>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</si>
  <si>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</si>
  <si>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</si>
  <si>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</si>
  <si>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</si>
  <si>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</si>
  <si>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</si>
  <si>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</si>
  <si>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</si>
  <si>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</si>
  <si>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</si>
  <si>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</si>
  <si>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</si>
  <si>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</si>
  <si>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</si>
  <si>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</si>
  <si>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</si>
  <si>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</si>
  <si>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</si>
  <si>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</si>
  <si>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</si>
  <si>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</si>
  <si>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</si>
  <si>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</si>
  <si>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</si>
  <si>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</si>
  <si>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</si>
  <si>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</si>
  <si>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</si>
  <si>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</si>
  <si>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</si>
  <si>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</si>
  <si>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</si>
  <si>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</si>
  <si>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</si>
  <si>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</si>
  <si>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</si>
  <si>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</si>
  <si>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</si>
  <si>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</si>
  <si>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</si>
  <si>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</si>
  <si>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</si>
  <si>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</si>
  <si>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</si>
  <si>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</si>
  <si>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</si>
  <si>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</si>
  <si>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</si>
  <si>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</si>
  <si>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</si>
  <si>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</si>
  <si>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</si>
  <si>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</si>
  <si>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</si>
  <si>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</si>
  <si>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</si>
  <si>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</si>
  <si>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</si>
  <si>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</si>
  <si>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</si>
  <si>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</si>
  <si>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</si>
  <si>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</si>
  <si>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</si>
  <si>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</si>
  <si>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</si>
  <si>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</si>
  <si>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</si>
  <si>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</si>
  <si>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</si>
  <si>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</si>
  <si>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</si>
  <si>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</si>
  <si>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</si>
  <si>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</si>
  <si>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</si>
  <si>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</si>
  <si>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</si>
  <si>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</si>
  <si>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</si>
  <si>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</si>
  <si>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</si>
  <si>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</si>
  <si>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</si>
  <si>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</si>
  <si>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</si>
  <si>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</si>
  <si>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</si>
  <si>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</si>
  <si>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</si>
  <si>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</si>
  <si>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</si>
  <si>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</si>
  <si>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</si>
  <si>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</si>
  <si>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</si>
  <si>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</si>
  <si>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</si>
  <si>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</si>
  <si>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</si>
  <si>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</si>
  <si>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</si>
  <si>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</si>
  <si>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</si>
  <si>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</si>
  <si>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</si>
  <si>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</si>
  <si>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</si>
  <si>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</si>
  <si>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</si>
  <si>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</si>
  <si>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</si>
  <si>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</si>
  <si>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</si>
  <si>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</si>
  <si>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</si>
  <si>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</si>
  <si>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</si>
  <si>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</si>
  <si>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</si>
  <si>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</si>
  <si>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</si>
  <si>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</si>
  <si>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</si>
  <si>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</si>
  <si>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</si>
  <si>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</si>
  <si>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</si>
  <si>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</si>
  <si>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</si>
  <si>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</si>
  <si>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</si>
  <si>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</si>
  <si>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</si>
  <si>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</si>
  <si>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</si>
  <si>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</si>
  <si>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</si>
  <si>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</si>
  <si>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</si>
  <si>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</si>
  <si>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</si>
  <si>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</si>
  <si>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</si>
  <si>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</si>
  <si>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</si>
  <si>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</si>
  <si>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</si>
  <si>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</si>
  <si>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</si>
  <si>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</si>
  <si>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</si>
  <si>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</si>
  <si>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</si>
  <si>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</si>
  <si>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</si>
  <si>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</si>
  <si>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</si>
  <si>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</si>
  <si>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</si>
  <si>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</si>
  <si>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</si>
  <si>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</si>
  <si>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</si>
  <si>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</si>
  <si>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</si>
  <si>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</si>
  <si>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</si>
  <si>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</si>
  <si>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</si>
  <si>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</si>
  <si>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</si>
  <si>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</si>
  <si>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</si>
  <si>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</si>
  <si>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</si>
  <si>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</si>
  <si>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</si>
  <si>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</si>
  <si>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</si>
  <si>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</si>
  <si>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</si>
  <si>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</si>
  <si>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</si>
  <si>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</si>
  <si>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</si>
  <si>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</si>
  <si>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</si>
  <si>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</si>
  <si>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</si>
  <si>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</si>
  <si>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</si>
  <si>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</si>
  <si>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</si>
  <si>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</si>
  <si>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</si>
  <si>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</si>
  <si>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</si>
  <si>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</si>
  <si>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</si>
  <si>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</si>
  <si>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</si>
  <si>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</si>
  <si>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</si>
  <si>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</si>
  <si>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</si>
  <si>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</si>
  <si>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</si>
  <si>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</si>
  <si>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</si>
  <si>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</si>
  <si>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</si>
  <si>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</si>
  <si>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</si>
  <si>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</si>
  <si>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</si>
  <si>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</si>
  <si>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</si>
  <si>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</si>
  <si>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</si>
  <si>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</si>
  <si>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</si>
  <si>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</si>
  <si>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</si>
  <si>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</si>
  <si>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</si>
  <si>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</si>
  <si>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</si>
  <si>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</si>
  <si>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</si>
  <si>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</si>
  <si>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</si>
  <si>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</si>
  <si>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</si>
  <si>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</si>
  <si>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</si>
  <si>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</si>
  <si>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</si>
  <si>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</si>
  <si>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</si>
  <si>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</si>
  <si>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</si>
  <si>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</si>
  <si>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</si>
  <si>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</si>
  <si>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</si>
  <si>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</si>
  <si>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</si>
  <si>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</si>
  <si>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</si>
  <si>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</si>
  <si>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</si>
  <si>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</si>
  <si>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</si>
  <si>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</si>
  <si>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</si>
  <si>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</si>
  <si>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</si>
  <si>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</si>
  <si>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</si>
  <si>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</si>
  <si>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</si>
  <si>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</si>
  <si>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</si>
  <si>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</si>
  <si>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</si>
  <si>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</si>
  <si>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</si>
  <si>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</si>
  <si>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</si>
  <si>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</si>
  <si>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</si>
  <si>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</si>
  <si>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</si>
  <si>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</si>
  <si>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</si>
  <si>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</si>
  <si>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</si>
  <si>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</si>
  <si>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</si>
  <si>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</si>
  <si>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</si>
  <si>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</si>
  <si>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</si>
  <si>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</si>
  <si>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</si>
  <si>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</si>
  <si>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</si>
  <si>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</si>
  <si>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</si>
  <si>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</si>
  <si>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</si>
  <si>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</si>
  <si>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</si>
  <si>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</si>
  <si>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</si>
  <si>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</si>
  <si>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</si>
  <si>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</si>
  <si>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</si>
  <si>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</si>
  <si>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</si>
  <si>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</si>
  <si>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</si>
  <si>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</si>
  <si>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</si>
  <si>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</si>
  <si>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</si>
  <si>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</si>
  <si>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</si>
  <si>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</si>
  <si>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</si>
  <si>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</si>
  <si>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</si>
  <si>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</si>
  <si>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</si>
  <si>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</si>
  <si>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</si>
  <si>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</si>
  <si>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</si>
  <si>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</si>
  <si>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</si>
  <si>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</si>
  <si>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</si>
  <si>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</si>
  <si>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</si>
  <si>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</si>
  <si>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</si>
  <si>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</si>
  <si>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</si>
  <si>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</si>
  <si>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</si>
  <si>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</si>
  <si>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</si>
  <si>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</si>
  <si>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</si>
  <si>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</si>
  <si>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</si>
  <si>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</si>
  <si>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</si>
  <si>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</si>
  <si>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</si>
  <si>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</si>
  <si>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</si>
  <si>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</si>
  <si>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</si>
  <si>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</si>
  <si>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</si>
  <si>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</si>
  <si>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</si>
  <si>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</si>
  <si>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</si>
  <si>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</si>
  <si>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</si>
  <si>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</si>
  <si>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</si>
  <si>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</si>
  <si>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</si>
  <si>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</si>
  <si>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</si>
  <si>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</si>
  <si>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</si>
  <si>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</si>
  <si>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</si>
  <si>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</si>
  <si>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</si>
  <si>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</si>
  <si>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</si>
  <si>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</si>
  <si>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</si>
  <si>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</si>
  <si>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</si>
  <si>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</si>
  <si>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</si>
  <si>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</si>
  <si>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</si>
  <si>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</si>
  <si>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</si>
  <si>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</si>
  <si>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</si>
  <si>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</si>
  <si>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</si>
  <si>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</si>
  <si>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</si>
  <si>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</si>
  <si>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</si>
  <si>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</si>
  <si>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</si>
  <si>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</si>
  <si>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</si>
  <si>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</si>
  <si>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</si>
  <si>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</si>
  <si>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</si>
  <si>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</si>
  <si>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</si>
  <si>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</si>
  <si>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</si>
  <si>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</si>
  <si>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</si>
  <si>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</si>
  <si>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</si>
  <si>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</si>
  <si>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</si>
  <si>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</si>
  <si>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</si>
  <si>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</si>
  <si>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</si>
  <si>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</si>
  <si>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</si>
  <si>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</si>
  <si>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</si>
  <si>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</si>
  <si>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</si>
  <si>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</si>
  <si>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</si>
  <si>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</si>
  <si>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</si>
  <si>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</si>
  <si>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</si>
  <si>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</si>
  <si>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</si>
  <si>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</si>
  <si>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</si>
  <si>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</si>
  <si>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</si>
  <si>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</si>
  <si>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</si>
  <si>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</si>
  <si>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</si>
  <si>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</si>
  <si>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</si>
  <si>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</si>
  <si>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</si>
  <si>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</si>
  <si>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</si>
  <si>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</si>
  <si>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</si>
  <si>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</si>
  <si>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</si>
  <si>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</si>
  <si>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</si>
  <si>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</si>
  <si>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</si>
  <si>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</si>
  <si>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</si>
  <si>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</si>
  <si>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</si>
  <si>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</si>
  <si>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</si>
  <si>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</si>
  <si>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</si>
  <si>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</si>
  <si>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</si>
  <si>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</si>
  <si>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</si>
  <si>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</si>
  <si>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</si>
  <si>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</si>
  <si>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</si>
  <si>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</si>
  <si>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</si>
  <si>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</si>
  <si>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</si>
  <si>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</si>
  <si>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</si>
  <si>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</si>
  <si>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</si>
  <si>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</si>
  <si>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</si>
  <si>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</si>
  <si>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</si>
  <si>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</si>
  <si>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</si>
  <si>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</si>
  <si>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</si>
  <si>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</si>
  <si>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</si>
  <si>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</si>
  <si>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</si>
  <si>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</si>
  <si>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</si>
  <si>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</si>
  <si>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</si>
  <si>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</si>
  <si>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</si>
  <si>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</si>
  <si>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</si>
  <si>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</si>
  <si>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</si>
  <si>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</si>
  <si>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</si>
  <si>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</si>
  <si>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</si>
  <si>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</si>
  <si>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</si>
  <si>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</si>
  <si>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</si>
  <si>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</si>
  <si>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</si>
  <si>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</si>
  <si>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</si>
  <si>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</si>
  <si>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</si>
  <si>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</si>
  <si>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</si>
  <si>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</si>
  <si>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</si>
  <si>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</si>
  <si>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</si>
  <si>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</si>
  <si>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</si>
  <si>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</si>
  <si>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</si>
  <si>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</si>
  <si>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</si>
  <si>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</si>
  <si>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</si>
  <si>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</si>
  <si>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</si>
  <si>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</si>
  <si>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</si>
  <si>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</si>
  <si>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</si>
  <si>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</si>
  <si>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</si>
  <si>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</si>
  <si>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</si>
  <si>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</si>
  <si>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</si>
  <si>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</si>
  <si>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</si>
  <si>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</si>
  <si>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</si>
  <si>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</si>
  <si>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</si>
  <si>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</si>
  <si>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</si>
  <si>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</si>
  <si>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</si>
  <si>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</si>
  <si>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</si>
  <si>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</si>
  <si>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</si>
  <si>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</si>
  <si>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</si>
  <si>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</si>
  <si>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</si>
  <si>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</si>
  <si>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</si>
  <si>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</si>
  <si>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</si>
  <si>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</si>
  <si>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</si>
  <si>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</si>
  <si>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</si>
  <si>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</si>
  <si>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</si>
  <si>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</si>
  <si>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</si>
  <si>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</si>
  <si>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</si>
  <si>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</si>
  <si>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</si>
  <si>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</si>
  <si>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</si>
  <si>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</si>
  <si>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</si>
  <si>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</si>
  <si>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</si>
  <si>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</si>
  <si>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</si>
  <si>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</si>
  <si>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</si>
  <si>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</si>
  <si>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</si>
  <si>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</si>
  <si>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</si>
  <si>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</si>
  <si>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</si>
  <si>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</si>
  <si>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</si>
  <si>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</si>
  <si>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</si>
  <si>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</si>
  <si>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</si>
  <si>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</si>
  <si>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</si>
  <si>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</si>
  <si>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</si>
  <si>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</si>
  <si>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</si>
  <si>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</si>
  <si>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</si>
  <si>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</si>
  <si>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</si>
  <si>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</si>
  <si>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</si>
  <si>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</si>
  <si>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</si>
  <si>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</si>
  <si>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</si>
  <si>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</si>
  <si>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</si>
  <si>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</si>
  <si>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</si>
  <si>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</si>
  <si>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</si>
  <si>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</si>
  <si>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</si>
  <si>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</si>
  <si>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</si>
  <si>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</si>
  <si>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</si>
  <si>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</si>
  <si>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</si>
  <si>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</si>
  <si>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</si>
  <si>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</si>
  <si>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</si>
  <si>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</si>
  <si>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</si>
  <si>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</si>
  <si>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</si>
  <si>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</si>
  <si>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</si>
  <si>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</si>
  <si>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</si>
  <si>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</si>
  <si>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</si>
  <si>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</si>
  <si>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</si>
  <si>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</si>
  <si>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</si>
  <si>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</si>
  <si>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</si>
  <si>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</si>
  <si>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</si>
  <si>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</si>
  <si>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</si>
  <si>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</si>
  <si>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</si>
  <si>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</si>
  <si>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</si>
  <si>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</si>
  <si>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</si>
  <si>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</si>
  <si>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</si>
  <si>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</si>
  <si>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</si>
  <si>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</si>
  <si>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</si>
  <si>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</si>
  <si>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</si>
  <si>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</si>
  <si>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</si>
  <si>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</si>
  <si>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</si>
  <si>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</si>
  <si>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</si>
  <si>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</si>
  <si>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</si>
  <si>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</si>
  <si>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</si>
  <si>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</si>
  <si>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</si>
  <si>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</si>
  <si>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</si>
  <si>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</si>
  <si>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</si>
  <si>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</si>
  <si>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</si>
  <si>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</si>
  <si>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</si>
  <si>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</si>
  <si>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</si>
  <si>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</si>
  <si>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</si>
  <si>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</si>
  <si>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</si>
  <si>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</si>
  <si>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</si>
  <si>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</si>
  <si>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</si>
  <si>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</si>
  <si>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</si>
  <si>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</si>
  <si>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</si>
  <si>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</si>
  <si>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</si>
  <si>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</si>
  <si>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</si>
  <si>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</si>
  <si>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</si>
  <si>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</si>
  <si>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</si>
  <si>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</si>
  <si>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</si>
  <si>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</si>
  <si>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</si>
  <si>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</si>
  <si>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</si>
  <si>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</si>
  <si>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</si>
  <si>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</si>
  <si>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</si>
  <si>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</si>
  <si>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</si>
  <si>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</si>
  <si>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</si>
  <si>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</si>
  <si>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</si>
  <si>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</si>
  <si>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</si>
  <si>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</si>
  <si>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</si>
  <si>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</si>
  <si>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</si>
  <si>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</si>
  <si>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</si>
  <si>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</si>
  <si>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</si>
  <si>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</si>
  <si>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</si>
  <si>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</si>
  <si>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</si>
  <si>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</si>
  <si>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</si>
  <si>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</si>
  <si>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</si>
  <si>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</si>
  <si>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</si>
  <si>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</si>
  <si>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</si>
  <si>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</si>
  <si>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</si>
  <si>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</si>
  <si>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</si>
  <si>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</si>
  <si>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</si>
  <si>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</si>
  <si>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</si>
  <si>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</si>
  <si>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</si>
  <si>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</si>
  <si>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</si>
  <si>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</si>
  <si>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</si>
  <si>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</si>
  <si>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</si>
  <si>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</si>
  <si>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</si>
  <si>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</si>
  <si>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</si>
  <si>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</si>
  <si>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</si>
  <si>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</si>
  <si>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</si>
  <si>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</si>
  <si>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</si>
  <si>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</si>
  <si>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</si>
  <si>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</si>
  <si>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</si>
  <si>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</si>
  <si>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</si>
  <si>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</si>
  <si>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</si>
  <si>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</si>
  <si>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</si>
  <si>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</si>
  <si>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</si>
  <si>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</si>
  <si>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</si>
  <si>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</si>
  <si>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</si>
  <si>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</si>
  <si>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</si>
  <si>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</si>
  <si>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</si>
  <si>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</si>
  <si>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</si>
  <si>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</si>
  <si>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</si>
  <si>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</si>
  <si>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</si>
  <si>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</si>
  <si>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</si>
  <si>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</si>
  <si>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</si>
  <si>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</si>
  <si>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</si>
  <si>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</si>
  <si>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</si>
  <si>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</si>
  <si>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</si>
  <si>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</si>
  <si>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</si>
  <si>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</si>
  <si>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</si>
  <si>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</si>
  <si>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</si>
  <si>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</si>
  <si>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</si>
  <si>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</si>
  <si>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</si>
  <si>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</si>
  <si>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</si>
  <si>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</si>
  <si>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</si>
  <si>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</si>
  <si>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</si>
  <si>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</si>
  <si>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</si>
  <si>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</si>
  <si>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</si>
  <si>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</si>
  <si>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</si>
  <si>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</si>
  <si>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</si>
  <si>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</si>
  <si>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</si>
  <si>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</si>
  <si>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</si>
  <si>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</si>
  <si>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</si>
  <si>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</si>
  <si>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</si>
  <si>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</si>
  <si>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</si>
  <si>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</si>
  <si>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</si>
  <si>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</si>
  <si>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</si>
  <si>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</si>
  <si>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</si>
  <si>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</si>
  <si>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</si>
  <si>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</si>
  <si>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</si>
  <si>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</si>
  <si>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</si>
  <si>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</si>
  <si>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</si>
  <si>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</si>
  <si>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</si>
  <si>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</si>
  <si>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</si>
  <si>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</si>
  <si>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</si>
  <si>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</si>
  <si>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</si>
  <si>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</si>
  <si>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</si>
  <si>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</si>
  <si>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</si>
  <si>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</si>
  <si>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</si>
  <si>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</si>
  <si>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</si>
  <si>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</si>
  <si>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</si>
  <si>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</si>
  <si>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</si>
  <si>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</si>
  <si>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</si>
  <si>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</si>
  <si>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</si>
  <si>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</si>
  <si>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</si>
  <si>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</si>
  <si>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</si>
  <si>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</si>
  <si>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</si>
  <si>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</si>
  <si>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</si>
  <si>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</si>
  <si>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</si>
  <si>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</si>
  <si>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</si>
  <si>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</si>
  <si>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</si>
  <si>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</si>
  <si>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</si>
  <si>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</si>
  <si>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</si>
  <si>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</si>
  <si>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</si>
  <si>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</si>
  <si>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</si>
  <si>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</si>
  <si>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</si>
  <si>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</si>
  <si>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</si>
  <si>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</si>
  <si>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</si>
  <si>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</si>
  <si>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</si>
  <si>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</si>
  <si>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</si>
  <si>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</si>
  <si>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</si>
  <si>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</si>
  <si>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</si>
  <si>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</si>
  <si>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</si>
  <si>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</si>
  <si>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</si>
  <si>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</si>
  <si>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</si>
  <si>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</si>
  <si>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</si>
  <si>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</si>
  <si>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</si>
  <si>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</si>
  <si>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</si>
  <si>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</si>
  <si>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</si>
  <si>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</si>
  <si>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</si>
  <si>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</si>
  <si>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</si>
  <si>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</si>
  <si>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</si>
  <si>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</si>
  <si>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</si>
  <si>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</si>
  <si>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</si>
  <si>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</si>
  <si>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</si>
  <si>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</si>
  <si>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</si>
  <si>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</si>
  <si>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</si>
  <si>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</si>
  <si>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</si>
  <si>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</si>
  <si>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</si>
  <si>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</si>
  <si>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</si>
  <si>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</si>
  <si>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</si>
  <si>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</si>
  <si>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</si>
  <si>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</si>
  <si>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</si>
  <si>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</si>
  <si>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</si>
  <si>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</si>
  <si>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</si>
  <si>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</si>
  <si>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</si>
  <si>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</si>
  <si>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</si>
  <si>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</si>
  <si>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</si>
  <si>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</si>
  <si>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</si>
  <si>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</si>
  <si>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</si>
  <si>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</si>
  <si>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</si>
  <si>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</si>
  <si>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</si>
  <si>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</si>
  <si>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</si>
  <si>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</si>
  <si>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</si>
  <si>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</si>
  <si>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</si>
  <si>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</si>
  <si>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</si>
  <si>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</si>
  <si>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</si>
  <si>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</si>
  <si>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</si>
  <si>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</si>
  <si>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</si>
  <si>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</si>
  <si>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</si>
  <si>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</si>
  <si>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</si>
  <si>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</si>
  <si>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</si>
  <si>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</si>
  <si>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</si>
  <si>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</si>
  <si>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</si>
  <si>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</si>
  <si>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</si>
  <si>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</si>
  <si>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</si>
  <si>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</si>
  <si>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</si>
  <si>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</si>
  <si>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</si>
  <si>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</si>
  <si>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</si>
  <si>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</si>
  <si>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</si>
  <si>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</si>
  <si>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</si>
  <si>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</si>
  <si>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</si>
  <si>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</si>
  <si>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</si>
  <si>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</si>
  <si>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</si>
  <si>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</si>
  <si>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</si>
  <si>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</si>
  <si>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</si>
  <si>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</si>
  <si>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</si>
  <si>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</si>
  <si>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</si>
  <si>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</si>
  <si>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</si>
  <si>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</si>
  <si>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</si>
  <si>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</si>
  <si>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</si>
  <si>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</si>
  <si>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</si>
  <si>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</si>
  <si>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</si>
  <si>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</si>
  <si>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</si>
  <si>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</si>
  <si>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</si>
  <si>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</si>
  <si>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</si>
  <si>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</si>
  <si>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</si>
  <si>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</si>
  <si>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</si>
  <si>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</si>
  <si>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</si>
  <si>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</si>
  <si>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</si>
  <si>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</si>
  <si>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</si>
  <si>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</si>
  <si>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</si>
  <si>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</si>
  <si>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</si>
  <si>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</si>
  <si>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</si>
  <si>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</si>
  <si>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</si>
  <si>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</si>
  <si>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</si>
  <si>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</si>
  <si>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</si>
  <si>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</si>
  <si>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</si>
  <si>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</si>
  <si>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</si>
  <si>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</si>
  <si>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</si>
  <si>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</si>
  <si>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</si>
  <si>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</si>
  <si>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</si>
  <si>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</si>
  <si>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</si>
  <si>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</si>
  <si>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</si>
  <si>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</si>
  <si>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</si>
  <si>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</si>
  <si>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</si>
  <si>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</si>
  <si>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</si>
  <si>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</si>
  <si>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</si>
  <si>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</si>
  <si>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</si>
  <si>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</si>
  <si>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</si>
  <si>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</si>
  <si>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</si>
  <si>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</si>
  <si>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</si>
  <si>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</si>
  <si>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</si>
  <si>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</si>
  <si>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</si>
  <si>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</si>
  <si>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</si>
  <si>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</si>
  <si>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</si>
  <si>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</si>
  <si>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</si>
  <si>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</si>
  <si>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</si>
  <si>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</si>
  <si>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</si>
  <si>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</si>
  <si>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</si>
  <si>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</si>
  <si>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</si>
  <si>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</si>
  <si>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</si>
  <si>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</si>
  <si>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</si>
  <si>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</si>
  <si>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</si>
  <si>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</si>
  <si>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</si>
  <si>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</si>
  <si>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</si>
  <si>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</si>
  <si>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</si>
  <si>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</si>
  <si>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</si>
  <si>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</si>
  <si>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</si>
  <si>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</si>
  <si>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</si>
  <si>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</si>
  <si>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</si>
  <si>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</si>
  <si>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</si>
  <si>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</si>
  <si>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</si>
  <si>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</si>
  <si>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</si>
  <si>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</si>
  <si>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</si>
  <si>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</si>
  <si>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</si>
  <si>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</si>
  <si>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</si>
  <si>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</si>
  <si>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</si>
  <si>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</si>
  <si>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</si>
  <si>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</si>
  <si>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</si>
  <si>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</si>
  <si>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</si>
  <si>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</si>
  <si>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</si>
  <si>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</si>
  <si>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</si>
  <si>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</si>
  <si>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</si>
  <si>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</si>
  <si>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</si>
  <si>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</si>
  <si>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</si>
  <si>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</si>
  <si>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</si>
  <si>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</si>
  <si>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</si>
  <si>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</si>
  <si>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</si>
  <si>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</si>
  <si>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</si>
  <si>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</si>
  <si>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</si>
  <si>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</si>
  <si>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</si>
  <si>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</si>
  <si>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</si>
  <si>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</si>
  <si>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</si>
  <si>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</si>
  <si>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</si>
  <si>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</si>
  <si>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</si>
  <si>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</si>
  <si>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</si>
  <si>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</si>
  <si>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</si>
  <si>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</si>
  <si>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</si>
  <si>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</si>
  <si>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</si>
  <si>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</si>
  <si>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</si>
  <si>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</si>
  <si>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</si>
  <si>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</si>
  <si>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</si>
  <si>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</si>
  <si>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</si>
  <si>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</si>
  <si>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</si>
  <si>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</si>
  <si>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</si>
  <si>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</si>
  <si>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</si>
  <si>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</si>
  <si>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</si>
  <si>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</si>
  <si>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</si>
  <si>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</si>
  <si>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</si>
  <si>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</si>
  <si>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</si>
  <si>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</si>
  <si>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</si>
  <si>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</si>
  <si>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</si>
  <si>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</si>
  <si>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</si>
  <si>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</si>
  <si>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</si>
  <si>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</si>
  <si>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</si>
  <si>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</si>
  <si>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</si>
  <si>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</si>
  <si>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</si>
  <si>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</si>
  <si>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</si>
  <si>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</si>
  <si>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</si>
  <si>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</si>
  <si>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</si>
  <si>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</si>
  <si>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</si>
  <si>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</si>
  <si>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</si>
  <si>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</si>
  <si>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</si>
  <si>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</si>
  <si>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</si>
  <si>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</si>
  <si>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</si>
  <si>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</si>
  <si>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</si>
  <si>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</si>
  <si>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</si>
  <si>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</si>
  <si>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</si>
  <si>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</si>
  <si>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</si>
  <si>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</si>
  <si>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</si>
  <si>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</si>
  <si>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</si>
  <si>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</si>
  <si>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</si>
  <si>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</si>
  <si>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</si>
  <si>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</si>
  <si>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</si>
  <si>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</si>
  <si>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</si>
  <si>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</si>
  <si>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</si>
  <si>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</si>
  <si>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</si>
  <si>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</si>
  <si>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</si>
  <si>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</si>
  <si>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</si>
  <si>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</si>
  <si>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</si>
  <si>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</si>
  <si>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</si>
  <si>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</si>
  <si>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</si>
  <si>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</si>
  <si>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</si>
  <si>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</si>
  <si>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</si>
  <si>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</si>
  <si>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</si>
  <si>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</si>
  <si>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</si>
  <si>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</si>
  <si>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</si>
  <si>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</si>
  <si>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</si>
  <si>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</si>
  <si>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</si>
  <si>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</si>
  <si>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</si>
  <si>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</si>
  <si>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</si>
  <si>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</si>
  <si>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</si>
  <si>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</si>
  <si>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</si>
  <si>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</si>
  <si>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</si>
  <si>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</si>
  <si>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</si>
  <si>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</si>
  <si>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</si>
  <si>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</si>
  <si>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</si>
  <si>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</si>
  <si>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</si>
  <si>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</si>
  <si>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</si>
  <si>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</si>
  <si>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</si>
  <si>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</si>
  <si>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</si>
  <si>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</si>
  <si>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</si>
  <si>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</si>
  <si>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</si>
  <si>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</si>
  <si>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</si>
  <si>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</si>
  <si>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</si>
  <si>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</si>
  <si>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</si>
  <si>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</si>
  <si>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</si>
  <si>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</si>
  <si>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</si>
  <si>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</si>
  <si>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</si>
  <si>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</si>
  <si>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</si>
  <si>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</si>
  <si>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</si>
  <si>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</si>
  <si>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</si>
  <si>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</si>
  <si>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</si>
  <si>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</si>
  <si>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</si>
  <si>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</si>
  <si>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</si>
  <si>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</si>
  <si>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</si>
  <si>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</si>
  <si>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</si>
  <si>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</si>
  <si>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</si>
  <si>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</si>
  <si>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</si>
  <si>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</si>
  <si>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</si>
  <si>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</si>
  <si>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</si>
  <si>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</si>
  <si>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</si>
  <si>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</si>
  <si>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</si>
  <si>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</si>
  <si>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</si>
  <si>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</si>
  <si>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</si>
  <si>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</si>
  <si>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</si>
  <si>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</si>
  <si>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</si>
  <si>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</si>
  <si>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</si>
  <si>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</si>
  <si>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</si>
  <si>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</si>
  <si>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</si>
  <si>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</si>
  <si>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</si>
  <si>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</si>
  <si>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</si>
  <si>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</si>
  <si>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</si>
  <si>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</si>
  <si>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</si>
  <si>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</si>
  <si>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</si>
  <si>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</si>
  <si>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</si>
  <si>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</si>
  <si>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</si>
  <si>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</si>
  <si>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</si>
  <si>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</si>
  <si>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</si>
  <si>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</si>
  <si>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</si>
  <si>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</si>
  <si>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</si>
  <si>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</si>
  <si>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</si>
  <si>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</si>
  <si>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</si>
  <si>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</si>
  <si>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</si>
  <si>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</si>
  <si>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</si>
  <si>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</si>
  <si>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</si>
  <si>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</si>
  <si>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</si>
  <si>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</si>
  <si>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</si>
  <si>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</si>
  <si>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</si>
  <si>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</si>
  <si>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</si>
  <si>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</si>
  <si>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</si>
  <si>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</si>
  <si>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</si>
  <si>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</si>
  <si>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</si>
  <si>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</si>
  <si>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</si>
  <si>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</si>
  <si>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</si>
  <si>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</si>
  <si>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</si>
  <si>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</si>
  <si>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</si>
  <si>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</si>
  <si>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</si>
  <si>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</si>
  <si>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</si>
  <si>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</si>
  <si>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</si>
  <si>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</si>
  <si>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</si>
  <si>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</si>
  <si>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</si>
  <si>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</si>
  <si>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</si>
  <si>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</si>
  <si>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</si>
  <si>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</si>
  <si>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</si>
  <si>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</si>
  <si>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</si>
  <si>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</si>
  <si>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</si>
  <si>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</si>
  <si>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</si>
  <si>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</si>
  <si>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</si>
  <si>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</si>
  <si>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</si>
  <si>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</si>
  <si>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</si>
  <si>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</si>
  <si>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</si>
  <si>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</si>
  <si>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</si>
  <si>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</si>
  <si>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</si>
  <si>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</si>
  <si>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</si>
  <si>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</si>
  <si>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</si>
  <si>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</si>
  <si>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</si>
  <si>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</si>
  <si>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</si>
  <si>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</si>
  <si>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</si>
  <si>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</si>
  <si>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</si>
  <si>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</si>
  <si>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</si>
  <si>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</si>
  <si>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</si>
  <si>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</si>
  <si>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</si>
  <si>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</si>
  <si>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</si>
  <si>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</si>
  <si>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</si>
  <si>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</si>
  <si>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</si>
  <si>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</si>
  <si>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</si>
  <si>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</si>
  <si>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</si>
  <si>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</si>
  <si>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</si>
  <si>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</si>
  <si>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</si>
  <si>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</si>
  <si>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</si>
  <si>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</si>
  <si>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</si>
  <si>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</si>
  <si>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</si>
  <si>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</si>
  <si>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</si>
  <si>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</si>
  <si>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</si>
  <si>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</si>
  <si>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</si>
  <si>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</si>
  <si>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</si>
  <si>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</si>
  <si>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</si>
  <si>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</si>
  <si>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</si>
  <si>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</si>
  <si>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</si>
  <si>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</si>
  <si>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</si>
  <si>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</si>
  <si>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</si>
  <si>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</si>
  <si>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</si>
  <si>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</si>
  <si>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</si>
  <si>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</si>
  <si>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</si>
  <si>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</si>
  <si>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</si>
  <si>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</si>
  <si>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</si>
  <si>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</si>
  <si>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</si>
  <si>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</si>
  <si>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</si>
  <si>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</si>
  <si>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</si>
  <si>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</si>
  <si>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</si>
  <si>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</si>
  <si>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</si>
  <si>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</si>
  <si>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</si>
  <si>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</si>
  <si>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</si>
  <si>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</si>
  <si>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</si>
  <si>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</si>
  <si>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</si>
  <si>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</si>
  <si>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</si>
  <si>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</si>
  <si>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</si>
  <si>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</si>
  <si>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</si>
  <si>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</si>
  <si>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</si>
  <si>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</si>
  <si>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</si>
  <si>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</si>
  <si>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</si>
  <si>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</si>
  <si>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</si>
  <si>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</si>
  <si>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</si>
  <si>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</si>
  <si>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</si>
  <si>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</si>
  <si>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</si>
  <si>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</si>
  <si>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</si>
  <si>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</si>
  <si>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</si>
  <si>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</si>
  <si>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</si>
  <si>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</si>
  <si>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</si>
  <si>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</si>
  <si>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</si>
  <si>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</si>
  <si>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</si>
  <si>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</si>
  <si>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</si>
  <si>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</si>
  <si>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</si>
  <si>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</si>
  <si>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</si>
  <si>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</si>
  <si>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</si>
  <si>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</si>
  <si>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</si>
  <si>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</si>
  <si>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</si>
  <si>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</si>
  <si>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</si>
  <si>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</si>
  <si>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</si>
  <si>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</si>
  <si>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</si>
  <si>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</si>
  <si>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</si>
  <si>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</si>
  <si>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</si>
  <si>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</si>
  <si>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</si>
  <si>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</si>
  <si>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</si>
  <si>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</si>
  <si>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</si>
  <si>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</si>
  <si>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</si>
  <si>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</si>
  <si>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</si>
  <si>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</si>
  <si>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</si>
  <si>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</si>
  <si>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</si>
  <si>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</si>
  <si>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</si>
  <si>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</si>
  <si>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</si>
  <si>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</si>
  <si>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</si>
  <si>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</si>
  <si>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</si>
  <si>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</si>
  <si>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</si>
  <si>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</si>
  <si>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</si>
  <si>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</si>
  <si>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</si>
  <si>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</si>
  <si>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</si>
  <si>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</si>
  <si>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</si>
  <si>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</si>
  <si>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</si>
  <si>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</si>
  <si>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</si>
  <si>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</si>
  <si>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</si>
  <si>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</si>
  <si>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</si>
  <si>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</si>
  <si>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</si>
  <si>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</si>
  <si>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</si>
  <si>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</si>
  <si>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</si>
  <si>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</si>
  <si>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</si>
  <si>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</si>
  <si>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</si>
  <si>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</si>
  <si>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</si>
  <si>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</si>
  <si>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</si>
  <si>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</si>
  <si>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</si>
  <si>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</si>
  <si>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</si>
  <si>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</si>
  <si>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</si>
  <si>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</si>
  <si>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</si>
  <si>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</si>
  <si>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</si>
  <si>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</si>
  <si>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</si>
  <si>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</si>
  <si>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</si>
  <si>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</si>
  <si>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</si>
  <si>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</si>
  <si>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</si>
  <si>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</si>
  <si>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</si>
  <si>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</si>
  <si>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</si>
  <si>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</si>
  <si>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</si>
  <si>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</si>
  <si>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</si>
  <si>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</si>
  <si>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</si>
  <si>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</si>
  <si>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</si>
  <si>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</si>
  <si>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</si>
  <si>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</si>
  <si>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</si>
  <si>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</si>
  <si>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</si>
  <si>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</si>
  <si>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</si>
  <si>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</si>
  <si>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</si>
  <si>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</si>
  <si>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</si>
  <si>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</si>
  <si>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</si>
  <si>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</si>
  <si>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</si>
  <si>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</si>
  <si>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</si>
  <si>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</si>
  <si>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</si>
  <si>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</si>
  <si>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</si>
  <si>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</si>
  <si>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</si>
  <si>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</si>
  <si>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</si>
  <si>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</si>
  <si>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</si>
  <si>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</si>
  <si>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</si>
  <si>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</si>
  <si>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</si>
  <si>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</si>
  <si>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</si>
  <si>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</si>
  <si>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</si>
  <si>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</si>
  <si>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</si>
  <si>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</si>
  <si>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</si>
  <si>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</si>
  <si>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</si>
  <si>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</si>
  <si>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</si>
  <si>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</si>
  <si>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</si>
  <si>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</si>
  <si>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</si>
  <si>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</si>
  <si>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</si>
  <si>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</si>
  <si>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</si>
  <si>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</si>
  <si>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</si>
  <si>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</si>
  <si>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</si>
  <si>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</si>
  <si>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</si>
  <si>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</si>
  <si>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</si>
  <si>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</si>
  <si>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</si>
  <si>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</si>
  <si>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</si>
  <si>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</si>
  <si>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</si>
  <si>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</si>
  <si>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</si>
  <si>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</si>
  <si>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</si>
  <si>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</si>
  <si>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</si>
  <si>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</si>
  <si>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</si>
  <si>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</si>
  <si>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</si>
  <si>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</si>
  <si>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</si>
  <si>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</si>
  <si>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</si>
  <si>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</si>
  <si>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</si>
  <si>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</si>
  <si>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</si>
  <si>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</si>
  <si>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</si>
  <si>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</si>
  <si>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</si>
  <si>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</si>
  <si>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</si>
  <si>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</si>
  <si>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</si>
  <si>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</si>
  <si>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</si>
  <si>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</si>
  <si>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</si>
  <si>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</si>
  <si>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</si>
  <si>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</si>
  <si>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</si>
  <si>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</si>
  <si>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</si>
  <si>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</si>
  <si>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</si>
  <si>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</si>
  <si>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</si>
  <si>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</si>
  <si>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</si>
  <si>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</si>
  <si>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</si>
  <si>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</si>
  <si>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</si>
  <si>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</si>
  <si>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</si>
  <si>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</si>
  <si>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</si>
  <si>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</si>
  <si>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</si>
  <si>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</si>
  <si>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</si>
  <si>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</si>
  <si>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</si>
  <si>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</si>
  <si>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</si>
  <si>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</si>
  <si>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</si>
  <si>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</si>
  <si>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</si>
  <si>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</si>
  <si>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</si>
  <si>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</si>
  <si>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</si>
  <si>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</si>
  <si>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</si>
  <si>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</si>
  <si>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</si>
  <si>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</si>
  <si>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</si>
  <si>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</si>
  <si>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</si>
  <si>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</si>
  <si>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</si>
  <si>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</si>
  <si>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</si>
  <si>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</si>
  <si>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</si>
  <si>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</si>
  <si>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</si>
  <si>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</si>
  <si>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</si>
  <si>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</si>
  <si>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</si>
  <si>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</si>
  <si>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</si>
  <si>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</si>
  <si>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</si>
  <si>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</si>
  <si>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</si>
  <si>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</si>
  <si>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</si>
  <si>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</si>
  <si>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</si>
  <si>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</si>
  <si>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</si>
  <si>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</si>
  <si>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</si>
  <si>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</si>
  <si>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</si>
  <si>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</si>
  <si>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</si>
  <si>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</si>
  <si>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</si>
  <si>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</si>
  <si>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</si>
  <si>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</si>
  <si>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</si>
  <si>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</si>
  <si>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</si>
  <si>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</si>
  <si>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</si>
  <si>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</si>
  <si>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</si>
  <si>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</si>
  <si>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</si>
  <si>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</si>
  <si>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</si>
  <si>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</si>
  <si>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</si>
  <si>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</si>
  <si>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</si>
  <si>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</si>
  <si>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</si>
  <si>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</si>
  <si>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</si>
  <si>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</si>
  <si>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</si>
  <si>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</si>
  <si>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</si>
  <si>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</si>
  <si>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</si>
  <si>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</si>
  <si>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</si>
  <si>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</si>
  <si>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</si>
  <si>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</si>
  <si>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</si>
  <si>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</si>
  <si>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</si>
  <si>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</si>
  <si>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</si>
  <si>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</si>
  <si>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</si>
  <si>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</si>
  <si>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</si>
  <si>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</si>
  <si>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</si>
  <si>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</si>
  <si>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</si>
  <si>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</si>
  <si>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</si>
  <si>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</si>
  <si>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</si>
  <si>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</si>
  <si>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</si>
  <si>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</si>
  <si>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</si>
  <si>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</si>
  <si>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</si>
  <si>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</si>
  <si>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</si>
  <si>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</si>
  <si>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</si>
  <si>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</si>
  <si>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</si>
  <si>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</si>
  <si>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</si>
  <si>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</si>
  <si>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</si>
  <si>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</si>
  <si>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</si>
  <si>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</si>
  <si>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</si>
  <si>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</si>
  <si>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</si>
  <si>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</si>
  <si>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</si>
  <si>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</si>
  <si>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</si>
  <si>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</si>
  <si>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</si>
  <si>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</si>
  <si>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</si>
  <si>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</si>
  <si>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</si>
  <si>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</si>
  <si>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</si>
  <si>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</si>
  <si>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</si>
  <si>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</si>
  <si>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</si>
  <si>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</si>
  <si>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</si>
  <si>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</si>
  <si>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</si>
  <si>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</si>
  <si>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</si>
  <si>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</si>
  <si>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</si>
  <si>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</si>
  <si>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</si>
  <si>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</si>
  <si>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</si>
  <si>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</si>
  <si>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</si>
  <si>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</si>
  <si>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</si>
  <si>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</si>
  <si>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</si>
  <si>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</si>
  <si>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</si>
  <si>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</si>
  <si>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</si>
  <si>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</si>
  <si>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</si>
  <si>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</si>
  <si>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</si>
  <si>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</si>
  <si>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</si>
  <si>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</si>
  <si>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</si>
  <si>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</si>
  <si>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</si>
  <si>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</si>
  <si>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</si>
  <si>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</si>
  <si>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</si>
  <si>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</si>
  <si>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</si>
  <si>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</si>
  <si>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</si>
  <si>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</si>
  <si>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</si>
  <si>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</si>
  <si>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</si>
  <si>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</si>
  <si>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</si>
  <si>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</si>
  <si>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</si>
  <si>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</si>
  <si>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</si>
  <si>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</si>
  <si>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</si>
  <si>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</si>
  <si>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</si>
  <si>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</si>
  <si>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</si>
  <si>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</si>
  <si>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</si>
  <si>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</si>
  <si>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</si>
  <si>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</si>
  <si>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</si>
  <si>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</si>
  <si>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</si>
  <si>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</si>
  <si>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</si>
  <si>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</si>
  <si>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</si>
  <si>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</si>
  <si>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</si>
  <si>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</si>
  <si>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</si>
  <si>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</si>
  <si>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</si>
  <si>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</si>
  <si>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</si>
  <si>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</si>
  <si>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</si>
  <si>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</si>
  <si>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</si>
  <si>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</si>
  <si>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</si>
  <si>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</si>
  <si>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</si>
  <si>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</si>
  <si>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</si>
  <si>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</si>
  <si>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</si>
  <si>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</si>
  <si>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</si>
  <si>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</si>
  <si>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</si>
  <si>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</si>
  <si>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</si>
  <si>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</si>
  <si>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</si>
  <si>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</si>
  <si>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</si>
  <si>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</si>
  <si>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</si>
  <si>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</si>
  <si>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</si>
  <si>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</si>
  <si>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</si>
  <si>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</si>
  <si>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</si>
  <si>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</si>
  <si>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</si>
  <si>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</si>
  <si>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</si>
  <si>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</si>
  <si>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</si>
  <si>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</si>
  <si>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</si>
  <si>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</si>
  <si>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</si>
  <si>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</si>
  <si>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</si>
  <si>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</si>
  <si>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</si>
  <si>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</si>
  <si>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</si>
  <si>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</si>
  <si>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</si>
  <si>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</si>
  <si>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</si>
  <si>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</si>
  <si>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</si>
  <si>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</si>
  <si>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</si>
  <si>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</si>
  <si>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</si>
  <si>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</si>
  <si>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</si>
  <si>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</si>
  <si>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</si>
  <si>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</si>
  <si>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</si>
  <si>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</si>
  <si>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</si>
  <si>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</si>
  <si>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</si>
  <si>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</si>
  <si>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</si>
  <si>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</si>
  <si>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</si>
  <si>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</si>
  <si>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</si>
  <si>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</si>
  <si>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</si>
  <si>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</si>
  <si>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</si>
  <si>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</si>
  <si>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</si>
  <si>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</si>
  <si>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</si>
  <si>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</si>
  <si>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</si>
  <si>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</si>
  <si>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</si>
  <si>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</si>
  <si>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</si>
  <si>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</si>
  <si>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</si>
  <si>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</si>
  <si>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</si>
  <si>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</si>
  <si>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</si>
  <si>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</si>
  <si>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</si>
  <si>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</si>
  <si>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</si>
  <si>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</si>
  <si>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</si>
  <si>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</si>
  <si>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</si>
  <si>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</si>
  <si>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</si>
  <si>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</si>
  <si>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</si>
  <si>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</si>
  <si>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</si>
  <si>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</si>
  <si>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</si>
  <si>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</si>
  <si>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</si>
  <si>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</si>
  <si>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</si>
  <si>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</si>
  <si>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</si>
  <si>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</si>
  <si>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</si>
  <si>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</si>
  <si>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</si>
  <si>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</si>
  <si>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</si>
  <si>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</si>
  <si>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</si>
  <si>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</si>
  <si>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</si>
  <si>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</si>
  <si>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</si>
  <si>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</si>
  <si>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</si>
  <si>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</si>
  <si>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</si>
  <si>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</si>
  <si>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</si>
  <si>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</si>
  <si>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</si>
  <si>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</si>
  <si>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</si>
  <si>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</si>
  <si>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</si>
  <si>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</si>
  <si>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</si>
  <si>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</si>
  <si>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</si>
  <si>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</si>
  <si>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</si>
  <si>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</si>
  <si>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</si>
  <si>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</si>
  <si>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</si>
  <si>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</si>
  <si>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</si>
  <si>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</si>
  <si>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</si>
  <si>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</si>
  <si>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</si>
  <si>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</si>
  <si>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</si>
  <si>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</si>
  <si>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</si>
  <si>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</si>
  <si>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</si>
  <si>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</si>
  <si>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</si>
  <si>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</si>
  <si>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</si>
  <si>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</si>
  <si>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</si>
  <si>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</si>
  <si>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</si>
  <si>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</si>
  <si>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</si>
  <si>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</si>
  <si>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</si>
  <si>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</si>
  <si>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</si>
  <si>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</si>
  <si>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</si>
  <si>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</si>
  <si>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</si>
  <si>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</si>
  <si>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</si>
  <si>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</si>
  <si>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</si>
  <si>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</si>
  <si>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</si>
  <si>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</si>
  <si>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</si>
  <si>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</si>
  <si>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</si>
  <si>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</si>
  <si>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</si>
  <si>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</si>
  <si>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</si>
  <si>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</si>
  <si>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</si>
  <si>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</si>
  <si>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</si>
  <si>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</si>
  <si>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</si>
  <si>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</si>
  <si>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</si>
  <si>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</si>
  <si>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</si>
  <si>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</si>
  <si>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</si>
  <si>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</si>
  <si>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</si>
  <si>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</si>
  <si>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</si>
  <si>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</si>
  <si>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</si>
  <si>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</si>
  <si>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</si>
  <si>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</si>
  <si>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</si>
  <si>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</si>
  <si>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</si>
  <si>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</si>
  <si>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</si>
  <si>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</si>
  <si>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</si>
  <si>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</si>
  <si>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</si>
  <si>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</si>
  <si>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</si>
  <si>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</si>
  <si>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</si>
  <si>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</si>
  <si>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</si>
  <si>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</si>
  <si>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</si>
  <si>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</si>
  <si>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</si>
  <si>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</si>
  <si>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</si>
  <si>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</si>
  <si>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</si>
  <si>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</si>
  <si>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</si>
  <si>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</si>
  <si>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</si>
  <si>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</si>
  <si>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</si>
  <si>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</si>
  <si>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</si>
  <si>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</si>
  <si>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</si>
  <si>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</si>
  <si>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</si>
  <si>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</si>
  <si>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</si>
  <si>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</si>
  <si>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</si>
  <si>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</si>
  <si>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</si>
  <si>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</si>
  <si>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</si>
  <si>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</si>
  <si>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</si>
  <si>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</si>
  <si>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</si>
  <si>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</si>
  <si>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</si>
  <si>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</si>
  <si>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</si>
  <si>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</si>
  <si>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</si>
  <si>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</si>
  <si>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</si>
  <si>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</si>
  <si>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</si>
  <si>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</si>
  <si>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</si>
  <si>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</si>
  <si>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</si>
  <si>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</si>
  <si>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</si>
  <si>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</si>
  <si>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</si>
  <si>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</si>
  <si>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</si>
  <si>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</si>
  <si>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</si>
  <si>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</si>
  <si>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</si>
  <si>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</si>
  <si>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</si>
  <si>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</si>
  <si>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</si>
  <si>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</si>
  <si>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</si>
  <si>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</si>
  <si>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</si>
  <si>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</si>
  <si>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</si>
  <si>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</si>
  <si>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</si>
  <si>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</si>
  <si>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</si>
  <si>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</si>
  <si>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</si>
  <si>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</si>
  <si>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</si>
  <si>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</si>
  <si>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</si>
  <si>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</si>
  <si>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</si>
  <si>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</si>
  <si>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</si>
  <si>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</si>
  <si>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</si>
  <si>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</si>
  <si>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</si>
  <si>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</si>
  <si>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</si>
  <si>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</si>
  <si>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</si>
  <si>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</si>
  <si>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</si>
  <si>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</si>
  <si>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</si>
  <si>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</si>
  <si>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</si>
  <si>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</si>
  <si>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</si>
  <si>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</si>
  <si>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</si>
  <si>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</si>
  <si>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</si>
  <si>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</si>
  <si>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</si>
  <si>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</si>
  <si>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</si>
  <si>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</si>
  <si>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</si>
  <si>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</si>
  <si>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</si>
  <si>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</si>
  <si>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</si>
  <si>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</si>
  <si>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</si>
  <si>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</si>
  <si>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</si>
  <si>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</si>
  <si>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</si>
  <si>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</si>
  <si>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</si>
  <si>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</si>
  <si>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</si>
  <si>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</si>
  <si>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</si>
  <si>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</si>
  <si>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</si>
  <si>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</si>
  <si>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</si>
  <si>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</si>
  <si>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</si>
  <si>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</si>
  <si>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</si>
  <si>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</si>
  <si>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</si>
  <si>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</si>
  <si>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</si>
  <si>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</si>
  <si>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</si>
  <si>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</si>
  <si>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</si>
  <si>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</si>
  <si>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</si>
  <si>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</si>
  <si>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</si>
  <si>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</si>
  <si>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</si>
  <si>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</si>
  <si>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</si>
  <si>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</si>
  <si>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</si>
  <si>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</si>
  <si>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</si>
  <si>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</si>
  <si>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</si>
  <si>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</si>
  <si>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</si>
  <si>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</si>
  <si>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</si>
  <si>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</si>
  <si>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</si>
  <si>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</si>
  <si>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</si>
  <si>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</si>
  <si>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</si>
  <si>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</si>
  <si>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</si>
  <si>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</si>
  <si>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</si>
  <si>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</si>
  <si>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</si>
  <si>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</si>
  <si>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</si>
  <si>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</si>
  <si>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</si>
  <si>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</si>
  <si>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</si>
  <si>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</si>
  <si>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</si>
  <si>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</si>
  <si>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</si>
  <si>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</si>
  <si>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</si>
  <si>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</si>
  <si>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</si>
  <si>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</si>
  <si>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</si>
  <si>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</si>
  <si>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</si>
  <si>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</si>
  <si>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</si>
  <si>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</si>
  <si>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</si>
  <si>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</si>
  <si>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</si>
  <si>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</si>
  <si>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</si>
  <si>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</si>
  <si>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</si>
  <si>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</si>
  <si>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</si>
  <si>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</si>
  <si>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</si>
  <si>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</si>
  <si>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</si>
  <si>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</si>
  <si>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</si>
  <si>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</si>
  <si>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</si>
  <si>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</si>
  <si>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</si>
  <si>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</si>
  <si>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</si>
  <si>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</si>
  <si>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</si>
  <si>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</si>
  <si>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</si>
  <si>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</si>
  <si>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</si>
  <si>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</si>
  <si>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</si>
  <si>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</si>
  <si>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</si>
  <si>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</si>
  <si>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</si>
  <si>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</si>
  <si>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</si>
  <si>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</si>
  <si>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</si>
  <si>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</si>
  <si>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</si>
  <si>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</si>
  <si>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</si>
  <si>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</si>
  <si>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</si>
  <si>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</si>
  <si>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</si>
  <si>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</si>
  <si>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</si>
  <si>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</si>
  <si>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</si>
  <si>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</si>
  <si>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</si>
  <si>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</si>
  <si>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</si>
  <si>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</si>
  <si>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</si>
  <si>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</si>
  <si>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</si>
  <si>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</si>
  <si>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</si>
  <si>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</si>
  <si>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</si>
  <si>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</si>
  <si>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</si>
  <si>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</si>
  <si>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</si>
  <si>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</si>
  <si>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</si>
  <si>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</si>
  <si>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</si>
  <si>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</si>
  <si>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</si>
  <si>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</si>
  <si>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</si>
  <si>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</si>
  <si>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</si>
  <si>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</si>
  <si>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</si>
  <si>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</si>
  <si>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</si>
  <si>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</si>
  <si>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</si>
  <si>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</si>
  <si>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</si>
  <si>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</si>
  <si>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</si>
  <si>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</si>
  <si>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</si>
  <si>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</si>
  <si>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</si>
  <si>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</si>
  <si>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</si>
  <si>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</si>
  <si>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</si>
  <si>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</si>
  <si>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</si>
  <si>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</si>
  <si>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</si>
  <si>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</si>
  <si>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</si>
  <si>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</si>
  <si>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</si>
  <si>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</si>
  <si>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</si>
  <si>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</si>
  <si>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</si>
  <si>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</si>
  <si>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</si>
  <si>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</si>
  <si>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</si>
  <si>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</si>
  <si>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</si>
  <si>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</si>
  <si>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</si>
  <si>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</si>
  <si>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</si>
  <si>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</si>
  <si>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</si>
  <si>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</si>
  <si>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</si>
  <si>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</si>
  <si>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</si>
  <si>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</si>
  <si>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</si>
  <si>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</si>
  <si>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</si>
  <si>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</si>
  <si>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</si>
  <si>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</si>
  <si>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</si>
  <si>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</si>
  <si>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</si>
  <si>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</si>
  <si>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</si>
  <si>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</si>
  <si>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</si>
  <si>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</si>
  <si>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</si>
  <si>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</si>
  <si>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</si>
  <si>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</si>
  <si>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</si>
  <si>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</si>
  <si>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</si>
  <si>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</si>
  <si>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</si>
  <si>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</si>
  <si>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</si>
  <si>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</si>
  <si>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</si>
  <si>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</si>
  <si>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</si>
  <si>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</si>
  <si>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</si>
  <si>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</si>
  <si>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</si>
  <si>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</si>
  <si>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</si>
  <si>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</si>
  <si>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</si>
  <si>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</si>
  <si>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</si>
  <si>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</si>
  <si>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</si>
  <si>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</si>
  <si>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</si>
  <si>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</si>
  <si>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</si>
  <si>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</si>
  <si>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</si>
  <si>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</si>
  <si>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</si>
  <si>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</si>
  <si>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</si>
  <si>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</si>
  <si>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</si>
  <si>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</si>
  <si>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</si>
  <si>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</si>
  <si>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</si>
  <si>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</si>
  <si>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</si>
  <si>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</si>
  <si>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</si>
  <si>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</si>
  <si>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</si>
  <si>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</si>
  <si>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</si>
  <si>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</si>
  <si>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</si>
  <si>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</si>
  <si>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</si>
  <si>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</si>
  <si>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</si>
  <si>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</si>
  <si>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</si>
  <si>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</si>
  <si>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</si>
  <si>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</si>
  <si>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</si>
  <si>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</si>
  <si>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</si>
  <si>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</si>
  <si>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</si>
  <si>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</si>
  <si>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</si>
  <si>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</si>
  <si>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</si>
  <si>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</si>
  <si>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</si>
  <si>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</si>
  <si>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</si>
  <si>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</si>
  <si>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</si>
  <si>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</si>
  <si>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</si>
  <si>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</si>
  <si>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</si>
  <si>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</si>
  <si>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</si>
  <si>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</si>
  <si>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</si>
  <si>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</si>
  <si>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</si>
  <si>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</si>
  <si>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</si>
  <si>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</si>
  <si>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</si>
  <si>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</si>
  <si>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</si>
  <si>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</si>
  <si>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</si>
  <si>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</si>
  <si>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</si>
  <si>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</si>
  <si>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</si>
  <si>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</si>
  <si>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</si>
  <si>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</si>
  <si>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</si>
  <si>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</si>
  <si>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</si>
  <si>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</si>
  <si>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</si>
  <si>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</si>
  <si>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</si>
  <si>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</si>
  <si>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</si>
  <si>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</si>
  <si>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</si>
  <si>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</si>
  <si>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</si>
  <si>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</si>
  <si>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</si>
  <si>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</si>
  <si>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</si>
  <si>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</si>
  <si>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</si>
  <si>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</si>
  <si>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</si>
  <si>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</si>
  <si>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</si>
  <si>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</si>
  <si>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</si>
  <si>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</si>
  <si>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</si>
  <si>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</si>
  <si>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</si>
  <si>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</si>
  <si>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</si>
  <si>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</si>
  <si>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</si>
  <si>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</si>
  <si>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</si>
  <si>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</si>
  <si>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</si>
  <si>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</si>
  <si>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</si>
  <si>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</si>
  <si>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</si>
  <si>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</si>
  <si>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</si>
  <si>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</si>
  <si>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</si>
  <si>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</si>
  <si>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</si>
  <si>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</si>
  <si>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</si>
  <si>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</si>
  <si>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</si>
  <si>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</si>
  <si>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</si>
  <si>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</si>
  <si>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</si>
  <si>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</si>
  <si>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</si>
  <si>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</si>
  <si>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</si>
  <si>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</si>
  <si>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</si>
  <si>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</si>
  <si>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</si>
  <si>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</si>
  <si>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</si>
  <si>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</si>
  <si>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</si>
  <si>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</si>
  <si>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</si>
  <si>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</si>
  <si>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</si>
  <si>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</si>
  <si>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</si>
  <si>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</si>
  <si>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</si>
  <si>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</si>
  <si>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</si>
  <si>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</si>
  <si>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</si>
  <si>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</si>
  <si>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</si>
  <si>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</si>
  <si>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</si>
  <si>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</si>
  <si>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</si>
  <si>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</si>
  <si>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</si>
  <si>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</si>
  <si>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</si>
  <si>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</si>
  <si>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</si>
  <si>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</si>
  <si>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</si>
  <si>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</si>
  <si>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</si>
  <si>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</si>
  <si>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</si>
  <si>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</si>
  <si>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</si>
  <si>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</si>
  <si>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</si>
  <si>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</si>
  <si>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</si>
  <si>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</si>
  <si>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</si>
  <si>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</si>
  <si>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</si>
  <si>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</si>
  <si>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</si>
  <si>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</si>
  <si>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</si>
  <si>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</si>
  <si>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</si>
  <si>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</si>
  <si>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</si>
  <si>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</si>
  <si>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</si>
  <si>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</si>
  <si>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</si>
  <si>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</si>
  <si>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</si>
  <si>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</si>
  <si>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</si>
  <si>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</si>
  <si>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</si>
  <si>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</si>
  <si>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</si>
  <si>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</si>
  <si>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</si>
  <si>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</si>
  <si>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</si>
  <si>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</si>
  <si>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</si>
  <si>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</si>
  <si>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</si>
  <si>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</si>
  <si>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</si>
  <si>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</si>
  <si>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</si>
  <si>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</si>
  <si>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</si>
  <si>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</si>
  <si>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</si>
  <si>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</si>
  <si>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</si>
  <si>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</si>
  <si>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</si>
  <si>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</si>
  <si>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</si>
  <si>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</si>
  <si>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</si>
  <si>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</si>
  <si>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</si>
  <si>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</si>
  <si>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</si>
  <si>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</si>
  <si>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</si>
  <si>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</si>
  <si>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</si>
  <si>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</si>
  <si>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</si>
  <si>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</si>
  <si>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</si>
  <si>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</si>
  <si>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</si>
  <si>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</si>
  <si>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</si>
  <si>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</si>
  <si>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</si>
  <si>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</si>
  <si>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</si>
  <si>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</si>
  <si>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</si>
  <si>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</si>
  <si>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</si>
  <si>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</si>
  <si>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</si>
  <si>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</si>
  <si>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</si>
  <si>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</si>
  <si>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</si>
  <si>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</si>
  <si>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</si>
  <si>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</si>
  <si>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</si>
  <si>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</si>
  <si>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</si>
  <si>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</si>
  <si>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</si>
  <si>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</si>
  <si>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</si>
  <si>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</si>
  <si>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</si>
  <si>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</si>
  <si>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</si>
  <si>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</si>
  <si>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</si>
  <si>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</si>
  <si>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</si>
  <si>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</si>
  <si>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</si>
  <si>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</si>
  <si>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</si>
  <si>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</si>
  <si>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</si>
  <si>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</si>
  <si>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</si>
  <si>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</si>
  <si>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</si>
  <si>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</si>
  <si>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</si>
  <si>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</si>
  <si>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</si>
  <si>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</si>
  <si>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</si>
  <si>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</si>
  <si>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</si>
  <si>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</si>
  <si>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</si>
  <si>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</si>
  <si>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</si>
  <si>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</si>
  <si>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</si>
  <si>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</si>
  <si>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</si>
  <si>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</si>
  <si>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</si>
  <si>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</si>
  <si>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</si>
  <si>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</si>
  <si>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</si>
  <si>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</si>
  <si>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</si>
  <si>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</si>
  <si>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</si>
  <si>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</si>
  <si>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</si>
  <si>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</si>
  <si>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</si>
  <si>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</si>
  <si>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</si>
  <si>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</si>
  <si>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</si>
  <si>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</si>
  <si>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</si>
  <si>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</si>
  <si>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</si>
  <si>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</si>
  <si>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</si>
  <si>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</si>
  <si>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</si>
  <si>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</si>
  <si>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</si>
  <si>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</si>
  <si>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</si>
  <si>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</si>
  <si>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</si>
  <si>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</si>
  <si>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</si>
  <si>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</si>
  <si>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</si>
  <si>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</si>
  <si>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</si>
  <si>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</si>
  <si>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</si>
  <si>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</si>
  <si>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</si>
  <si>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</si>
  <si>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</si>
  <si>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</si>
  <si>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</si>
  <si>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</si>
  <si>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</si>
  <si>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</si>
  <si>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</si>
  <si>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</si>
  <si>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</si>
  <si>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</si>
  <si>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</si>
  <si>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</si>
  <si>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</si>
  <si>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</si>
  <si>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</si>
  <si>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</si>
  <si>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</si>
  <si>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</si>
  <si>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</si>
  <si>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</si>
  <si>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</si>
  <si>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</si>
  <si>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</si>
  <si>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</si>
  <si>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</si>
  <si>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</si>
  <si>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</si>
  <si>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</si>
  <si>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</si>
  <si>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</si>
  <si>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</si>
  <si>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</si>
  <si>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</si>
  <si>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</si>
  <si>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</si>
  <si>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</si>
  <si>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</si>
  <si>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</si>
  <si>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</si>
  <si>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</si>
  <si>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</si>
  <si>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</si>
  <si>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</si>
  <si>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</si>
  <si>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</si>
  <si>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</si>
  <si>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</si>
  <si>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</si>
  <si>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</si>
  <si>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</si>
  <si>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</si>
  <si>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</si>
  <si>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</si>
  <si>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</si>
  <si>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</si>
  <si>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</si>
  <si>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</si>
  <si>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</si>
  <si>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</si>
  <si>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</si>
  <si>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</si>
  <si>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</si>
  <si>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</si>
  <si>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</si>
  <si>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</si>
  <si>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</si>
  <si>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</si>
  <si>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</si>
  <si>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</si>
  <si>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</si>
  <si>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</si>
  <si>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</si>
  <si>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</si>
  <si>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</si>
  <si>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</si>
  <si>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</si>
  <si>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</si>
  <si>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</si>
  <si>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</si>
  <si>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</si>
  <si>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</si>
  <si>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</si>
  <si>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</si>
  <si>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</si>
  <si>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</si>
  <si>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</si>
  <si>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</si>
  <si>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</si>
  <si>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</si>
  <si>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</si>
  <si>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</si>
  <si>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</si>
  <si>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</si>
  <si>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</si>
  <si>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</si>
  <si>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</si>
  <si>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</si>
  <si>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</si>
  <si>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</si>
  <si>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</si>
  <si>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</si>
  <si>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</si>
  <si>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</si>
  <si>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</si>
  <si>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</si>
  <si>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</si>
  <si>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</si>
  <si>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</si>
  <si>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</si>
  <si>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</si>
  <si>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</si>
  <si>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</si>
  <si>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</si>
  <si>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</si>
  <si>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</si>
  <si>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</si>
  <si>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</si>
  <si>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</si>
  <si>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</si>
  <si>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</si>
  <si>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</si>
  <si>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</si>
  <si>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</si>
  <si>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</si>
  <si>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</si>
  <si>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</si>
  <si>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</si>
  <si>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</si>
  <si>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</si>
  <si>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</si>
  <si>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</si>
  <si>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</si>
  <si>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</si>
  <si>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</si>
  <si>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</si>
  <si>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</si>
  <si>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</si>
  <si>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</si>
  <si>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</si>
  <si>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</si>
  <si>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</si>
  <si>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</si>
  <si>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</si>
  <si>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</si>
  <si>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</si>
  <si>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</si>
  <si>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</si>
  <si>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</si>
  <si>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</si>
  <si>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</si>
  <si>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</si>
  <si>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</si>
  <si>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</si>
  <si>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</si>
  <si>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</si>
  <si>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</si>
  <si>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</si>
  <si>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</si>
  <si>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</si>
  <si>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</si>
  <si>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</si>
  <si>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</si>
  <si>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</si>
  <si>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</si>
  <si>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</si>
  <si>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</si>
  <si>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</si>
  <si>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</si>
  <si>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</si>
  <si>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</si>
  <si>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</si>
  <si>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</si>
  <si>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</si>
  <si>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</si>
  <si>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</si>
  <si>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</si>
  <si>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</si>
  <si>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</si>
  <si>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</si>
  <si>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</si>
  <si>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</si>
  <si>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</si>
  <si>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</si>
  <si>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</si>
  <si>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</si>
  <si>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</si>
  <si>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</si>
  <si>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</si>
  <si>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</si>
  <si>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</si>
  <si>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</si>
  <si>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</si>
  <si>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</si>
  <si>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</si>
  <si>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</si>
  <si>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</si>
  <si>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</si>
  <si>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</si>
  <si>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</si>
  <si>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</si>
  <si>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</si>
  <si>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</si>
  <si>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</si>
  <si>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</si>
  <si>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</si>
  <si>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</si>
  <si>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</si>
  <si>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</si>
  <si>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</si>
  <si>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</si>
  <si>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</si>
  <si>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</si>
  <si>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</si>
  <si>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</si>
  <si>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</si>
  <si>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</si>
  <si>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</si>
  <si>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</si>
  <si>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</si>
  <si>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</si>
  <si>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</si>
  <si>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</si>
  <si>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</si>
  <si>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</si>
  <si>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</si>
  <si>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</si>
  <si>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</si>
  <si>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</si>
  <si>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</si>
  <si>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</si>
  <si>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</si>
  <si>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</si>
  <si>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</si>
  <si>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</si>
  <si>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</si>
  <si>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</si>
  <si>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</si>
  <si>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</si>
  <si>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</si>
  <si>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</si>
  <si>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</si>
  <si>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</si>
  <si>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</si>
  <si>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</si>
  <si>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</si>
  <si>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</si>
  <si>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</si>
  <si>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</si>
  <si>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</si>
  <si>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</si>
  <si>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</si>
  <si>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</si>
  <si>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</si>
  <si>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</si>
  <si>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</si>
  <si>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</si>
  <si>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</si>
  <si>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</si>
  <si>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</si>
  <si>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</si>
  <si>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</si>
  <si>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</si>
  <si>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</si>
  <si>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</si>
  <si>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</si>
  <si>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</si>
  <si>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</si>
  <si>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</si>
  <si>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</si>
  <si>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</si>
  <si>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</si>
  <si>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</si>
  <si>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</si>
  <si>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</si>
  <si>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</si>
  <si>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</si>
  <si>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</si>
  <si>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</si>
  <si>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</si>
  <si>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</si>
  <si>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</si>
  <si>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</si>
  <si>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</si>
  <si>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</si>
  <si>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</si>
  <si>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</si>
  <si>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</si>
  <si>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</si>
  <si>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</si>
  <si>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</si>
  <si>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</si>
  <si>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</si>
  <si>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</si>
  <si>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</si>
  <si>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</si>
  <si>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</si>
  <si>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</si>
  <si>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</si>
  <si>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</si>
  <si>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</si>
  <si>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</si>
  <si>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</si>
  <si>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</si>
  <si>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</si>
  <si>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</si>
  <si>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</si>
  <si>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</si>
  <si>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</si>
  <si>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</si>
  <si>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</si>
  <si>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</si>
  <si>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</si>
  <si>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</si>
  <si>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</si>
  <si>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</si>
  <si>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</si>
  <si>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</si>
  <si>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</si>
  <si>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</si>
  <si>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</si>
  <si>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</si>
  <si>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</si>
  <si>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</si>
  <si>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</si>
  <si>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</si>
  <si>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</si>
  <si>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</si>
  <si>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</si>
  <si>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</si>
  <si>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</si>
  <si>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</si>
  <si>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</si>
  <si>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</si>
  <si>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</si>
  <si>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</si>
  <si>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</si>
  <si>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</si>
  <si>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</si>
  <si>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</si>
  <si>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</si>
  <si>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</si>
  <si>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</si>
  <si>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</si>
  <si>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</si>
  <si>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</si>
  <si>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</si>
  <si>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</si>
  <si>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</si>
  <si>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</si>
  <si>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</si>
  <si>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</si>
  <si>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</si>
  <si>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</si>
  <si>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</si>
  <si>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</si>
  <si>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</si>
  <si>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</si>
  <si>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</si>
  <si>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</si>
  <si>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</si>
  <si>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</si>
  <si>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</si>
  <si>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</si>
  <si>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</si>
  <si>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</si>
  <si>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</si>
  <si>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</si>
  <si>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</si>
  <si>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</si>
  <si>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</si>
  <si>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</si>
  <si>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</si>
  <si>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</si>
  <si>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</si>
  <si>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</si>
  <si>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</si>
  <si>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</si>
  <si>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</si>
  <si>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</si>
  <si>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</si>
  <si>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</si>
  <si>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</si>
  <si>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</si>
  <si>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</si>
  <si>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</si>
  <si>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</si>
  <si>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</si>
  <si>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</si>
  <si>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</si>
  <si>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</si>
  <si>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</si>
  <si>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</si>
  <si>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</si>
  <si>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</si>
  <si>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</si>
  <si>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</si>
  <si>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</si>
  <si>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</si>
  <si>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</si>
  <si>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</si>
  <si>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</si>
  <si>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</si>
  <si>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</si>
  <si>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</si>
  <si>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</si>
  <si>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</si>
  <si>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</si>
  <si>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</si>
  <si>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</si>
  <si>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</si>
  <si>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</si>
  <si>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</si>
  <si>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</si>
  <si>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</si>
  <si>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</si>
  <si>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</si>
  <si>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</si>
  <si>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</si>
  <si>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</si>
  <si>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</si>
  <si>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</si>
  <si>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</si>
  <si>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</si>
  <si>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</si>
  <si>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</si>
  <si>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</si>
  <si>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</si>
  <si>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</si>
  <si>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</si>
  <si>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</si>
  <si>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</si>
  <si>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</si>
  <si>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</si>
  <si>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</si>
  <si>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</si>
  <si>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</si>
  <si>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</si>
  <si>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</si>
  <si>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</si>
  <si>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</si>
  <si>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</si>
  <si>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</si>
  <si>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</si>
  <si>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</si>
  <si>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</si>
  <si>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</si>
  <si>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</si>
  <si>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</si>
  <si>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</si>
  <si>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</si>
  <si>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</si>
  <si>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</si>
  <si>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</si>
  <si>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</si>
  <si>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</si>
  <si>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</si>
  <si>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</si>
  <si>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</si>
  <si>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</si>
  <si>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</si>
  <si>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</si>
  <si>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</si>
  <si>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</si>
  <si>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</si>
  <si>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</si>
  <si>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</si>
  <si>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</si>
  <si>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</si>
  <si>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</si>
  <si>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</si>
  <si>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</si>
  <si>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</si>
  <si>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</si>
  <si>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</si>
  <si>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</si>
  <si>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</si>
  <si>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</si>
  <si>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</si>
  <si>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</si>
  <si>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</si>
  <si>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</si>
  <si>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</si>
  <si>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</si>
  <si>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</si>
  <si>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</si>
  <si>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</si>
  <si>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</si>
  <si>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</si>
  <si>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</si>
  <si>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</si>
  <si>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</si>
  <si>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</si>
  <si>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</si>
  <si>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</si>
  <si>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</si>
  <si>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</si>
  <si>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</si>
  <si>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</si>
  <si>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</si>
  <si>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</si>
  <si>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</si>
  <si>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</si>
  <si>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</si>
  <si>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</si>
  <si>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</si>
  <si>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</si>
  <si>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</si>
  <si>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</si>
  <si>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</si>
  <si>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</si>
  <si>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</si>
  <si>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</si>
  <si>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</si>
  <si>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</si>
  <si>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</si>
  <si>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</si>
  <si>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</si>
  <si>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</si>
  <si>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</si>
  <si>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</si>
  <si>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</si>
  <si>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</si>
  <si>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</si>
  <si>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</si>
  <si>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</si>
  <si>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</si>
  <si>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</si>
  <si>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</si>
  <si>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</si>
  <si>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</si>
  <si>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</si>
  <si>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</si>
  <si>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</si>
  <si>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</si>
  <si>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</si>
  <si>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</si>
  <si>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</si>
  <si>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</si>
  <si>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</si>
  <si>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</si>
  <si>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</si>
  <si>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</si>
  <si>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</si>
  <si>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</si>
  <si>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</si>
  <si>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</si>
  <si>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</si>
  <si>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</si>
  <si>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</si>
  <si>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</si>
  <si>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</si>
  <si>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</si>
  <si>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</si>
  <si>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</si>
  <si>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</si>
  <si>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</si>
  <si>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</si>
  <si>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</si>
  <si>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</si>
  <si>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</si>
  <si>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</si>
  <si>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</si>
  <si>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</si>
  <si>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</si>
  <si>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</si>
  <si>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</si>
  <si>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</si>
  <si>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</si>
  <si>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</si>
  <si>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</si>
  <si>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</si>
  <si>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</si>
  <si>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</si>
  <si>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</si>
  <si>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</si>
  <si>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</si>
  <si>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</si>
  <si>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</si>
  <si>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</si>
  <si>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</si>
  <si>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</si>
  <si>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</si>
  <si>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</si>
  <si>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</si>
  <si>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</si>
  <si>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</si>
  <si>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</si>
  <si>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</si>
  <si>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</si>
  <si>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</si>
  <si>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</si>
  <si>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</si>
  <si>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</si>
  <si>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</si>
  <si>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</si>
  <si>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</si>
  <si>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</si>
  <si>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</si>
  <si>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</si>
  <si>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</si>
  <si>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</si>
  <si>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</si>
  <si>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</si>
  <si>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</si>
  <si>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</si>
  <si>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</si>
  <si>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</si>
  <si>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</si>
  <si>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</si>
  <si>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</si>
  <si>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</si>
  <si>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</si>
  <si>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</si>
  <si>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</si>
  <si>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</si>
  <si>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</si>
  <si>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</si>
  <si>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</si>
  <si>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</si>
  <si>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</si>
  <si>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</si>
  <si>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</si>
  <si>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</si>
  <si>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</si>
  <si>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</si>
  <si>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</si>
  <si>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</si>
  <si>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</si>
  <si>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</si>
  <si>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</si>
  <si>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</si>
  <si>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</si>
  <si>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</si>
  <si>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</si>
  <si>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</si>
  <si>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</si>
  <si>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</si>
  <si>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</si>
  <si>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</si>
  <si>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</si>
  <si>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</si>
  <si>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</si>
  <si>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</si>
  <si>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</si>
  <si>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</si>
  <si>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</si>
  <si>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</si>
  <si>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</si>
  <si>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</si>
  <si>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</si>
  <si>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</si>
  <si>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</si>
  <si>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</si>
  <si>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</si>
  <si>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</si>
  <si>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</si>
  <si>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</si>
  <si>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</si>
  <si>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</si>
  <si>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</si>
  <si>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</si>
  <si>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</si>
  <si>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</si>
  <si>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</si>
  <si>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</si>
  <si>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</si>
  <si>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</si>
  <si>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</si>
  <si>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</si>
  <si>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</si>
  <si>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</si>
  <si>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</si>
  <si>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</si>
  <si>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</si>
  <si>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</si>
  <si>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</si>
  <si>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</si>
  <si>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</si>
  <si>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</si>
  <si>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</si>
  <si>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</si>
  <si>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</si>
  <si>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</si>
  <si>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</si>
  <si>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</si>
  <si>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</si>
  <si>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</si>
  <si>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</si>
  <si>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</si>
  <si>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</si>
  <si>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</si>
  <si>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</si>
  <si>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</si>
  <si>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</si>
  <si>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</si>
  <si>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</si>
  <si>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</si>
  <si>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</si>
  <si>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</si>
  <si>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</si>
  <si>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</si>
  <si>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</si>
  <si>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</si>
  <si>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</si>
  <si>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</si>
  <si>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</si>
  <si>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</si>
  <si>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</si>
  <si>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</si>
  <si>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</si>
  <si>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</si>
  <si>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</si>
  <si>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</si>
  <si>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</si>
  <si>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</si>
  <si>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</si>
  <si>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</si>
  <si>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</si>
  <si>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</si>
  <si>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</si>
  <si>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</si>
  <si>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</si>
  <si>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</si>
  <si>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</si>
  <si>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</si>
  <si>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</si>
  <si>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</si>
  <si>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</si>
  <si>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</si>
  <si>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</si>
  <si>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</si>
  <si>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</si>
  <si>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</si>
  <si>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</si>
  <si>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</si>
  <si>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</si>
  <si>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</si>
  <si>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</si>
  <si>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</si>
  <si>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</si>
  <si>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</si>
  <si>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</si>
  <si>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</si>
  <si>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</si>
  <si>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</si>
  <si>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</si>
  <si>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</si>
  <si>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</si>
  <si>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</si>
  <si>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</si>
  <si>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</si>
  <si>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</si>
  <si>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</si>
  <si>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</si>
  <si>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</si>
  <si>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</si>
  <si>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</si>
  <si>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</si>
  <si>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</si>
  <si>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</si>
  <si>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</si>
  <si>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</si>
  <si>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</si>
  <si>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</si>
  <si>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</si>
  <si>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</si>
  <si>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</si>
  <si>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</si>
  <si>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</si>
  <si>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</si>
  <si>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</si>
  <si>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</si>
  <si>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</si>
  <si>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</si>
  <si>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</si>
  <si>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</si>
  <si>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</si>
  <si>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</si>
  <si>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</si>
  <si>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</si>
  <si>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</si>
  <si>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</si>
  <si>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</si>
  <si>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</si>
  <si>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</si>
  <si>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</si>
  <si>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</si>
  <si>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</si>
  <si>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</si>
  <si>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</si>
  <si>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</si>
  <si>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</si>
  <si>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</si>
  <si>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</si>
  <si>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</si>
  <si>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</si>
  <si>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</si>
  <si>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</si>
  <si>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</si>
  <si>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</si>
  <si>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</si>
  <si>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</si>
  <si>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</si>
  <si>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</si>
  <si>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</si>
  <si>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</si>
  <si>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</si>
  <si>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</si>
  <si>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</si>
  <si>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</si>
  <si>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</si>
  <si>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</si>
  <si>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</si>
  <si>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</si>
  <si>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</si>
  <si>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</si>
  <si>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</si>
  <si>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</si>
  <si>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</si>
  <si>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</si>
  <si>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</si>
  <si>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</si>
  <si>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</si>
  <si>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</si>
  <si>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</si>
  <si>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</si>
  <si>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</si>
  <si>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</si>
  <si>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</si>
  <si>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</si>
  <si>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</si>
  <si>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</si>
  <si>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</si>
  <si>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</si>
  <si>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</si>
  <si>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</si>
  <si>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</si>
  <si>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</si>
  <si>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</si>
  <si>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</si>
  <si>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</si>
  <si>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</si>
  <si>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</si>
  <si>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</si>
  <si>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</si>
  <si>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</si>
  <si>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</si>
  <si>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</si>
  <si>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</si>
  <si>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</si>
  <si>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</si>
  <si>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</si>
  <si>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</si>
  <si>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</si>
  <si>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</si>
  <si>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</si>
  <si>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</si>
  <si>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</si>
  <si>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</si>
  <si>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</si>
  <si>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</si>
  <si>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</si>
  <si>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</si>
  <si>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</si>
  <si>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</si>
  <si>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</si>
  <si>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</si>
  <si>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</si>
  <si>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</si>
  <si>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</si>
  <si>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</si>
  <si>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</si>
  <si>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</si>
  <si>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</si>
  <si>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</si>
  <si>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</si>
  <si>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</si>
  <si>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</si>
  <si>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</si>
  <si>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</si>
  <si>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</si>
  <si>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</si>
  <si>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</si>
  <si>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</si>
  <si>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</si>
  <si>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</si>
  <si>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</si>
  <si>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</si>
  <si>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</si>
  <si>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</si>
  <si>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</si>
  <si>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</si>
  <si>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</si>
  <si>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</si>
  <si>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</si>
  <si>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</si>
  <si>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</si>
  <si>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</si>
  <si>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</si>
  <si>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</si>
  <si>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</si>
  <si>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</si>
  <si>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</si>
  <si>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</si>
  <si>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</si>
  <si>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</si>
  <si>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</si>
  <si>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</si>
  <si>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</si>
  <si>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</si>
  <si>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</si>
  <si>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</si>
  <si>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</si>
  <si>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</si>
  <si>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</si>
  <si>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</si>
  <si>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</si>
  <si>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</si>
  <si>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</si>
  <si>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</si>
  <si>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</si>
  <si>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</si>
  <si>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</si>
  <si>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</si>
  <si>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</si>
  <si>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</si>
  <si>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</si>
  <si>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</si>
  <si>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</si>
  <si>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</si>
  <si>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</si>
  <si>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</si>
  <si>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</si>
  <si>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</si>
  <si>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</si>
  <si>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</si>
  <si>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</si>
  <si>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</si>
  <si>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</si>
  <si>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</si>
  <si>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</si>
  <si>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</si>
  <si>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</si>
  <si>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</si>
  <si>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</si>
  <si>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</si>
  <si>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</si>
  <si>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</si>
  <si>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</si>
  <si>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</si>
  <si>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</si>
  <si>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</si>
  <si>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</si>
  <si>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</si>
  <si>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</si>
  <si>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</si>
  <si>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</si>
  <si>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</si>
  <si>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</si>
  <si>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</si>
  <si>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</si>
  <si>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</si>
  <si>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</si>
  <si>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</si>
  <si>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</si>
  <si>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</si>
  <si>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</si>
  <si>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</si>
  <si>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</si>
  <si>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</si>
  <si>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</si>
  <si>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</si>
  <si>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</si>
  <si>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</si>
  <si>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</si>
  <si>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</si>
  <si>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</si>
  <si>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</si>
  <si>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</si>
  <si>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</si>
  <si>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</si>
  <si>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</si>
  <si>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</si>
  <si>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</si>
  <si>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</si>
  <si>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</si>
  <si>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</si>
  <si>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</si>
  <si>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</si>
  <si>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</si>
  <si>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</si>
  <si>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</si>
  <si>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</si>
  <si>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</si>
  <si>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</si>
  <si>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</si>
  <si>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</si>
  <si>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</si>
  <si>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</si>
  <si>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</si>
  <si>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</si>
  <si>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</si>
  <si>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</si>
  <si>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</si>
  <si>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</si>
  <si>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</si>
  <si>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</si>
  <si>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</si>
  <si>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</si>
  <si>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</si>
  <si>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</si>
  <si>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</si>
  <si>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</si>
  <si>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</si>
  <si>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</si>
  <si>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</si>
  <si>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</si>
  <si>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</si>
  <si>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</si>
  <si>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</si>
  <si>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</si>
  <si>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</si>
  <si>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</si>
  <si>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</si>
  <si>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</si>
  <si>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</si>
  <si>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</si>
  <si>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</si>
  <si>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</si>
  <si>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</si>
  <si>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</si>
  <si>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</si>
  <si>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</si>
  <si>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</si>
  <si>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</si>
  <si>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</si>
  <si>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</si>
  <si>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</si>
  <si>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</si>
  <si>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</si>
  <si>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</si>
  <si>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</si>
  <si>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</si>
  <si>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</si>
  <si>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</si>
  <si>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</si>
  <si>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</si>
  <si>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</si>
  <si>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</si>
  <si>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</si>
  <si>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</si>
  <si>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</si>
  <si>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</si>
  <si>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</si>
  <si>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</si>
  <si>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</si>
  <si>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</si>
  <si>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</si>
  <si>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</si>
  <si>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</si>
  <si>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</si>
  <si>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</si>
  <si>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</si>
  <si>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</si>
  <si>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</si>
  <si>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</si>
  <si>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</si>
  <si>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</si>
  <si>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</si>
  <si>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</si>
  <si>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</si>
  <si>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</si>
  <si>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</si>
  <si>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</si>
  <si>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</si>
  <si>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</si>
  <si>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</si>
  <si>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</si>
  <si>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</si>
  <si>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</si>
  <si>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</si>
  <si>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</si>
  <si>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</si>
  <si>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</si>
  <si>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</si>
  <si>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</si>
  <si>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</si>
  <si>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</si>
  <si>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</si>
  <si>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</si>
  <si>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</si>
  <si>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</si>
  <si>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</si>
  <si>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</si>
  <si>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</si>
  <si>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</si>
  <si>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</si>
  <si>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</si>
  <si>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</si>
  <si>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</si>
  <si>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</si>
  <si>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</si>
  <si>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</si>
  <si>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</si>
  <si>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</si>
  <si>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</si>
  <si>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</si>
  <si>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</si>
  <si>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</si>
  <si>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</si>
  <si>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</si>
  <si>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</si>
  <si>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</si>
  <si>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</si>
  <si>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</si>
  <si>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</si>
  <si>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</si>
  <si>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</si>
  <si>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</si>
  <si>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</si>
  <si>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</si>
  <si>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</si>
  <si>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</si>
  <si>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</si>
  <si>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</si>
  <si>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</si>
  <si>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</si>
  <si>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</si>
  <si>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</si>
  <si>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</si>
  <si>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</si>
  <si>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</si>
  <si>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</si>
  <si>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</si>
  <si>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</si>
  <si>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</si>
  <si>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</si>
  <si>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</si>
  <si>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</si>
  <si>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</si>
  <si>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</si>
  <si>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</si>
  <si>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</si>
  <si>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</si>
  <si>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</si>
  <si>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</si>
  <si>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</si>
  <si>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</si>
  <si>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</si>
  <si>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</si>
  <si>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</si>
  <si>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</si>
  <si>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</si>
  <si>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</si>
  <si>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</si>
  <si>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</si>
  <si>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</si>
  <si>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</si>
  <si>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</si>
  <si>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</si>
  <si>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</si>
  <si>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</si>
  <si>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</si>
  <si>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</si>
  <si>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</si>
  <si>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</si>
  <si>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</si>
  <si>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</si>
  <si>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</si>
  <si>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</si>
  <si>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</si>
  <si>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</si>
  <si>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</si>
  <si>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</si>
  <si>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</si>
  <si>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</si>
  <si>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</si>
  <si>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</si>
  <si>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</si>
  <si>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</si>
  <si>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</si>
  <si>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</si>
  <si>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</si>
  <si>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</si>
  <si>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</si>
  <si>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</si>
  <si>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</si>
  <si>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</si>
  <si>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</si>
  <si>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</si>
  <si>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</si>
  <si>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</si>
  <si>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</si>
  <si>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</si>
  <si>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</si>
  <si>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</si>
  <si>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</si>
  <si>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</si>
  <si>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</si>
  <si>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</si>
  <si>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</si>
  <si>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</si>
  <si>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</si>
  <si>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</si>
  <si>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</si>
  <si>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</si>
  <si>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</si>
  <si>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</si>
  <si>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</si>
  <si>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</si>
  <si>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</si>
  <si>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</si>
  <si>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</si>
  <si>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</si>
  <si>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</si>
  <si>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</si>
  <si>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</si>
  <si>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</si>
  <si>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</si>
  <si>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</si>
  <si>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</si>
  <si>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</si>
  <si>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</si>
  <si>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</si>
  <si>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</si>
  <si>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</si>
  <si>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</si>
  <si>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</si>
  <si>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</si>
  <si>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</si>
  <si>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</si>
  <si>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</si>
  <si>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</si>
  <si>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</si>
  <si>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</si>
  <si>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</si>
  <si>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</si>
  <si>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</si>
  <si>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</si>
  <si>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</si>
  <si>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</si>
  <si>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</si>
  <si>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</si>
  <si>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</si>
  <si>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</si>
  <si>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</si>
  <si>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</si>
  <si>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</si>
  <si>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</si>
  <si>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</si>
  <si>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</si>
  <si>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</si>
  <si>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</si>
  <si>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</si>
  <si>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</si>
  <si>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</si>
  <si>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</si>
  <si>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</si>
  <si>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</si>
  <si>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</si>
  <si>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</si>
  <si>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</si>
  <si>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</si>
  <si>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</si>
  <si>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</si>
  <si>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</si>
  <si>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</si>
  <si>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</si>
  <si>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</si>
  <si>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</si>
  <si>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</si>
  <si>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</si>
  <si>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</si>
  <si>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</si>
  <si>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</si>
  <si>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</si>
  <si>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</si>
  <si>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</si>
  <si>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</si>
  <si>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</si>
  <si>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</si>
  <si>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</si>
  <si>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</si>
  <si>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</si>
  <si>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</si>
  <si>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</si>
  <si>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</si>
  <si>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</si>
  <si>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</si>
  <si>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</si>
  <si>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</si>
  <si>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</si>
  <si>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</si>
  <si>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</si>
  <si>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</si>
  <si>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</si>
  <si>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</si>
  <si>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</si>
  <si>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</si>
  <si>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</si>
  <si>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</si>
  <si>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</si>
  <si>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</si>
  <si>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</si>
  <si>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</si>
  <si>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</si>
  <si>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</si>
  <si>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</si>
  <si>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</si>
  <si>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</si>
  <si>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</si>
  <si>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</si>
  <si>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</si>
  <si>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</si>
  <si>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</si>
  <si>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</si>
  <si>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</si>
  <si>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</si>
  <si>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</si>
  <si>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</si>
  <si>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</si>
  <si>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</si>
  <si>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</si>
  <si>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</si>
  <si>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</si>
  <si>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</si>
  <si>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</si>
  <si>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</si>
  <si>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</si>
  <si>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</si>
  <si>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</si>
  <si>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</si>
  <si>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</si>
  <si>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</si>
  <si>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</si>
  <si>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</si>
  <si>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</si>
  <si>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</si>
  <si>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</si>
  <si>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</si>
  <si>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</si>
  <si>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</si>
  <si>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</si>
  <si>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</si>
  <si>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</si>
  <si>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</si>
  <si>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</si>
  <si>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</si>
  <si>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</si>
  <si>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</si>
  <si>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</si>
  <si>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</si>
  <si>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</si>
  <si>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</si>
  <si>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</si>
  <si>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</si>
  <si>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</si>
  <si>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</si>
  <si>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</si>
  <si>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</si>
  <si>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</si>
  <si>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</si>
  <si>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</si>
  <si>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</si>
  <si>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</si>
  <si>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</si>
  <si>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</si>
  <si>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</si>
  <si>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</si>
  <si>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</si>
  <si>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</si>
  <si>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</si>
  <si>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</si>
  <si>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</si>
  <si>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</si>
  <si>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</si>
  <si>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</si>
  <si>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</si>
  <si>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</si>
  <si>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</si>
  <si>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</si>
  <si>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</si>
  <si>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</si>
  <si>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</si>
  <si>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</si>
  <si>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</si>
  <si>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</si>
  <si>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</si>
  <si>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</si>
  <si>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</si>
  <si>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</si>
  <si>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</si>
  <si>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</si>
  <si>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</si>
  <si>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</si>
  <si>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</si>
  <si>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</si>
  <si>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</si>
  <si>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</si>
  <si>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</si>
  <si>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</si>
  <si>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</si>
  <si>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</si>
  <si>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</si>
  <si>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</si>
  <si>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</si>
  <si>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</si>
  <si>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</si>
  <si>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</si>
  <si>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</si>
  <si>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</si>
  <si>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</si>
  <si>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</si>
  <si>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</si>
  <si>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</si>
  <si>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</si>
  <si>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</si>
  <si>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</si>
  <si>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</si>
  <si>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</si>
  <si>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</si>
  <si>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</si>
  <si>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</si>
  <si>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</si>
  <si>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</si>
  <si>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</si>
  <si>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</si>
  <si>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</si>
  <si>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</si>
  <si>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</si>
  <si>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</si>
  <si>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</si>
  <si>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</si>
  <si>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</si>
  <si>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</si>
  <si>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</si>
  <si>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</si>
  <si>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</si>
  <si>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</si>
  <si>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</si>
  <si>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</si>
  <si>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</si>
  <si>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</si>
  <si>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</si>
  <si>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</si>
  <si>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</si>
  <si>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</si>
  <si>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</si>
  <si>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</si>
  <si>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</si>
  <si>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</si>
  <si>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</si>
  <si>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</si>
  <si>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</si>
  <si>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</si>
  <si>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</si>
  <si>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</si>
  <si>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</si>
  <si>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</si>
  <si>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</si>
  <si>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</si>
  <si>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</si>
  <si>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</si>
  <si>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</si>
  <si>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</si>
  <si>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</si>
  <si>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</si>
  <si>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</si>
  <si>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</si>
  <si>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</si>
  <si>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</si>
  <si>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</si>
  <si>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</si>
  <si>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</si>
  <si>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</si>
  <si>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</si>
  <si>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</si>
  <si>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</si>
  <si>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</si>
  <si>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</si>
  <si>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</si>
  <si>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</si>
  <si>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</si>
  <si>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</si>
  <si>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</si>
  <si>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</si>
  <si>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</si>
  <si>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</si>
  <si>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</si>
  <si>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</si>
  <si>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</si>
  <si>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</si>
  <si>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</si>
  <si>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</si>
  <si>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</si>
  <si>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</si>
  <si>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</si>
  <si>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</si>
  <si>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</si>
  <si>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</si>
  <si>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</si>
  <si>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</si>
  <si>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</si>
  <si>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</si>
  <si>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</si>
  <si>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</si>
  <si>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</si>
  <si>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</si>
  <si>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</si>
  <si>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</si>
  <si>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</si>
  <si>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</si>
  <si>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</si>
  <si>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</si>
  <si>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</si>
  <si>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</si>
  <si>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</si>
  <si>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</si>
  <si>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</si>
  <si>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</si>
  <si>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</si>
  <si>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</si>
  <si>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</si>
  <si>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</si>
  <si>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</si>
  <si>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</si>
  <si>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</si>
  <si>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</si>
  <si>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</si>
  <si>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</si>
  <si>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</si>
  <si>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</si>
  <si>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</si>
  <si>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</si>
  <si>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</si>
  <si>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</si>
  <si>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</si>
  <si>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</si>
  <si>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</si>
  <si>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</si>
  <si>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</si>
  <si>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</si>
  <si>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</si>
  <si>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</si>
  <si>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</si>
  <si>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</si>
  <si>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</si>
  <si>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</si>
  <si>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</si>
  <si>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</si>
  <si>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</si>
  <si>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</si>
  <si>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</si>
  <si>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</si>
  <si>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</si>
  <si>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</si>
  <si>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</si>
  <si>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</si>
  <si>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</si>
  <si>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</si>
  <si>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</si>
  <si>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</si>
  <si>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</si>
  <si>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</si>
  <si>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</si>
  <si>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</si>
  <si>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</si>
  <si>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</si>
  <si>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</si>
  <si>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</si>
  <si>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</si>
  <si>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</si>
  <si>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</si>
  <si>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</si>
  <si>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</si>
  <si>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</si>
  <si>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</si>
  <si>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</si>
  <si>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</si>
  <si>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</si>
  <si>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</si>
  <si>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</si>
  <si>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</si>
  <si>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</si>
  <si>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</si>
  <si>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</si>
  <si>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</si>
  <si>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</si>
  <si>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</si>
  <si>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</si>
  <si>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</si>
  <si>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</si>
  <si>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</si>
  <si>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</si>
  <si>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</si>
  <si>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</si>
  <si>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</si>
  <si>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</si>
  <si>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</si>
  <si>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</si>
  <si>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</si>
  <si>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</si>
  <si>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</si>
  <si>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</si>
  <si>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</si>
  <si>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</si>
  <si>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</si>
  <si>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</si>
  <si>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</si>
  <si>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</si>
  <si>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</si>
  <si>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</si>
  <si>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</si>
  <si>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</si>
  <si>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</si>
  <si>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</si>
  <si>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</si>
  <si>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</si>
  <si>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</si>
  <si>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</si>
  <si>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</si>
  <si>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</si>
  <si>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</si>
  <si>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</si>
  <si>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</si>
  <si>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</si>
  <si>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</si>
  <si>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</si>
  <si>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</si>
  <si>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</si>
  <si>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</si>
  <si>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</si>
  <si>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</si>
  <si>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</si>
  <si>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</si>
  <si>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</si>
  <si>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</si>
  <si>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</si>
  <si>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</si>
  <si>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</si>
  <si>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</si>
  <si>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</si>
  <si>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</si>
  <si>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</si>
  <si>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</si>
  <si>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</si>
  <si>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</si>
  <si>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</si>
  <si>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</si>
  <si>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</si>
  <si>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</si>
  <si>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</si>
  <si>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</si>
  <si>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</si>
  <si>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</si>
  <si>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</si>
  <si>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</si>
  <si>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</si>
  <si>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</si>
  <si>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</si>
  <si>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</si>
  <si>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</si>
  <si>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</si>
  <si>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</si>
  <si>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</si>
  <si>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</si>
  <si>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</si>
  <si>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</si>
  <si>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</si>
  <si>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</si>
  <si>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</si>
  <si>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</si>
  <si>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</si>
  <si>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</si>
  <si>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</si>
  <si>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</si>
  <si>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</si>
  <si>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</si>
  <si>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</si>
  <si>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</si>
  <si>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</si>
  <si>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</si>
  <si>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</si>
  <si>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</si>
  <si>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</si>
  <si>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</si>
  <si>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</si>
  <si>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</si>
  <si>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</si>
  <si>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</si>
  <si>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</si>
  <si>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</si>
  <si>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</si>
  <si>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</si>
  <si>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</si>
  <si>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</si>
  <si>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</si>
  <si>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</si>
  <si>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</si>
  <si>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</si>
  <si>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</si>
  <si>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</si>
  <si>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</si>
  <si>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</si>
  <si>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</si>
  <si>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</si>
  <si>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</si>
  <si>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</si>
  <si>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</si>
  <si>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</si>
  <si>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</si>
  <si>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</si>
  <si>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</si>
  <si>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</si>
  <si>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</si>
  <si>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</si>
  <si>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</si>
  <si>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</si>
  <si>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</si>
  <si>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</si>
  <si>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</si>
  <si>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</si>
  <si>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</si>
  <si>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</si>
  <si>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</si>
  <si>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</si>
  <si>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</si>
  <si>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</si>
  <si>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</si>
  <si>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</si>
  <si>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</si>
  <si>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</si>
  <si>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</si>
  <si>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</si>
  <si>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</si>
  <si>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</si>
  <si>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</si>
  <si>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</si>
  <si>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</si>
  <si>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</si>
  <si>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</si>
  <si>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</si>
  <si>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</si>
  <si>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</si>
  <si>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</si>
  <si>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</si>
  <si>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</si>
  <si>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</si>
  <si>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</si>
  <si>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</si>
  <si>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</si>
  <si>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</si>
  <si>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</si>
  <si>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</si>
  <si>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</si>
  <si>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</si>
  <si>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</si>
  <si>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</si>
  <si>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</si>
  <si>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</si>
  <si>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</si>
  <si>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</si>
  <si>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</si>
  <si>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</si>
  <si>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</si>
  <si>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</si>
  <si>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</si>
  <si>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</si>
  <si>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</si>
  <si>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</si>
  <si>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</si>
  <si>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</si>
  <si>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</si>
  <si>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</si>
  <si>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</si>
  <si>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</si>
  <si>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</si>
  <si>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</si>
  <si>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</si>
  <si>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</si>
  <si>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</si>
  <si>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</si>
  <si>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</si>
  <si>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</si>
  <si>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</si>
  <si>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</si>
  <si>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</si>
  <si>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</si>
  <si>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</si>
  <si>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</si>
  <si>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</si>
  <si>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</si>
  <si>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</si>
  <si>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</si>
  <si>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</si>
  <si>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</si>
  <si>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</si>
  <si>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</si>
  <si>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</si>
  <si>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</si>
  <si>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</si>
  <si>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</si>
  <si>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</si>
  <si>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</si>
  <si>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</si>
  <si>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</si>
  <si>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</si>
  <si>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</si>
  <si>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</si>
  <si>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</si>
  <si>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</si>
  <si>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</si>
  <si>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</si>
  <si>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</si>
  <si>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</si>
  <si>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</si>
  <si>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</si>
  <si>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</si>
  <si>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</si>
  <si>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</si>
  <si>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</si>
  <si>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</si>
  <si>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</si>
  <si>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</si>
  <si>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</si>
  <si>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</si>
  <si>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</si>
  <si>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</si>
  <si>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</si>
  <si>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</si>
  <si>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</si>
  <si>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</si>
  <si>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</si>
  <si>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</si>
  <si>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</si>
  <si>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</si>
  <si>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</si>
  <si>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</si>
  <si>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</si>
  <si>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</si>
  <si>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</si>
  <si>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</si>
  <si>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</si>
  <si>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</si>
  <si>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</si>
  <si>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</si>
  <si>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</si>
  <si>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</si>
  <si>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</si>
  <si>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</si>
  <si>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</si>
  <si>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</si>
  <si>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</si>
  <si>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</si>
  <si>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</si>
  <si>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</si>
  <si>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</si>
  <si>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</si>
  <si>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</si>
  <si>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</si>
  <si>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</si>
  <si>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</si>
  <si>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</si>
  <si>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</si>
  <si>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</si>
  <si>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</si>
  <si>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</si>
  <si>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</si>
  <si>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</si>
  <si>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</si>
  <si>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</si>
  <si>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</si>
  <si>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</si>
  <si>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</si>
  <si>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</si>
  <si>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</si>
  <si>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</si>
  <si>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</si>
  <si>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</si>
  <si>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</si>
  <si>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</si>
  <si>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</si>
  <si>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</si>
  <si>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</si>
  <si>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</si>
  <si>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</si>
  <si>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</si>
  <si>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</si>
  <si>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</si>
  <si>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</si>
  <si>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</si>
  <si>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</si>
  <si>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</si>
  <si>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</si>
  <si>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</si>
  <si>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</si>
  <si>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</si>
  <si>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</si>
  <si>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</si>
  <si>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</si>
  <si>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</si>
  <si>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</si>
  <si>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</si>
  <si>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</si>
  <si>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</si>
  <si>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</si>
  <si>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</si>
  <si>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</si>
  <si>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</si>
  <si>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</si>
  <si>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</si>
  <si>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</si>
  <si>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</si>
  <si>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</si>
  <si>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</si>
  <si>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</si>
  <si>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</si>
  <si>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</si>
  <si>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</si>
  <si>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</si>
  <si>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</si>
  <si>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</si>
  <si>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</si>
  <si>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</si>
  <si>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</si>
  <si>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</si>
  <si>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</si>
  <si>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</si>
  <si>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</si>
  <si>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</si>
  <si>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</si>
  <si>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</si>
  <si>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</si>
  <si>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</si>
  <si>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</si>
  <si>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</si>
  <si>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</si>
  <si>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</si>
  <si>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</si>
  <si>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</si>
  <si>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</si>
  <si>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</si>
  <si>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</si>
  <si>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</si>
  <si>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</si>
  <si>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</si>
  <si>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</si>
  <si>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</si>
  <si>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</si>
  <si>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</si>
  <si>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</si>
  <si>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</si>
  <si>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</si>
  <si>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</si>
  <si>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</si>
  <si>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</si>
  <si>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</si>
  <si>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</si>
  <si>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</si>
  <si>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</si>
  <si>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</si>
  <si>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</si>
  <si>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</si>
  <si>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</si>
  <si>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</si>
  <si>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</si>
  <si>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</si>
  <si>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</si>
  <si>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</si>
  <si>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</si>
  <si>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</si>
  <si>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</si>
  <si>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</si>
  <si>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</si>
  <si>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</si>
  <si>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</si>
  <si>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</si>
  <si>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</si>
  <si>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</si>
  <si>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</si>
  <si>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</si>
  <si>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</si>
  <si>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</si>
  <si>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</si>
  <si>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</si>
  <si>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</si>
  <si>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</si>
  <si>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</si>
  <si>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</si>
  <si>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</si>
  <si>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</si>
  <si>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</si>
  <si>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</si>
  <si>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</si>
  <si>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</si>
  <si>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</si>
  <si>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</si>
  <si>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</si>
  <si>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</si>
  <si>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</si>
  <si>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</si>
  <si>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</si>
  <si>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</si>
  <si>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</si>
  <si>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</si>
  <si>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</si>
  <si>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</si>
  <si>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</si>
  <si>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</si>
  <si>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</si>
  <si>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</si>
  <si>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</si>
  <si>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</si>
  <si>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</si>
  <si>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</si>
  <si>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</si>
  <si>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</si>
  <si>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</si>
  <si>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</si>
  <si>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</si>
  <si>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</si>
  <si>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</si>
  <si>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</si>
  <si>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</si>
  <si>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</si>
  <si>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</si>
  <si>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</si>
  <si>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</si>
  <si>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</si>
  <si>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</si>
  <si>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</si>
  <si>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</si>
  <si>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</si>
  <si>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</si>
  <si>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</si>
  <si>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</si>
  <si>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</si>
  <si>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</si>
  <si>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</si>
  <si>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</si>
  <si>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</si>
  <si>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</si>
  <si>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</si>
  <si>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</si>
  <si>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</si>
  <si>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</si>
  <si>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</si>
  <si>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</si>
  <si>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</si>
  <si>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</si>
  <si>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</si>
  <si>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</si>
  <si>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</si>
  <si>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</si>
  <si>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</si>
  <si>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</si>
  <si>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</si>
  <si>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</si>
  <si>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</si>
  <si>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</si>
  <si>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</si>
  <si>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</si>
  <si>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</si>
  <si>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</si>
  <si>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</si>
  <si>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</si>
  <si>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</si>
  <si>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</si>
  <si>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</si>
  <si>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</si>
  <si>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</si>
  <si>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</si>
  <si>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</si>
  <si>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</si>
  <si>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</si>
  <si>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</si>
  <si>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</si>
  <si>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</si>
  <si>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</si>
  <si>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</si>
  <si>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</si>
  <si>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</si>
  <si>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</si>
  <si>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</si>
  <si>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</si>
  <si>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</si>
  <si>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</si>
  <si>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</si>
  <si>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</si>
  <si>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</si>
  <si>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</si>
  <si>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was access night issue USF area  // 25 mins</t>
  </si>
  <si>
    <t>NO PCM</t>
  </si>
  <si>
    <t>sceco cut at area and team saving hub site USMD0698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</si>
  <si>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</si>
  <si>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</si>
  <si>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</si>
  <si>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</si>
  <si>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</si>
  <si>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</si>
  <si>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PCM-20251104-00000757</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</si>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</sst>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0" totalsRowShown="0" headerRowDxfId="157" dataDxfId="156" headerRowBorderDxfId="154" tableBorderDxfId="155" totalsRowBorderDxfId="153">
  <autoFilter ref="A1:CJ1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302.44717881944234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45965.395604745368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45965.395604745368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45965.395604745368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45965.395604745368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45965.395604745368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45965.395604745368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45965.395604745368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45965.395604745368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45965.395604745368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45965.395604745368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45965.395604745368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45965.395604745368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45965.395604745368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45965.395604745368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45965.395604745368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45965.395604745368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45965.395604745368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45965.395604745368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45965.395604745368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45965.395604745368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45965.395604745368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45965.395604745368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45965.395604745368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45965.395604745368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45965.395604745368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45965.395604745368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45965.395604745368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45965.395604745368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45965.395604745368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45965.395604745368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45965.395604745368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45965.395604745368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45965.395604745368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45965.395604745368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45965.395604745368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45965.395604745368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45965.395604745368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45965.395604745368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45965.395604745368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45965.395604745368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45965.395604745368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45965.395604745368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45965.395604745368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45965.395604745368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45965.395604745368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45965.395604745368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45965.395604745368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45965.395604745368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45965.395604745368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45965.395604745368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45965.395604745368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45965.395604745368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45965.395604745368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45965.395604745368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45965.395604745368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45965.395604745368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45965.395604745368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45965.395604745368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45965.395604745368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45965.395604745368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45965.395604745368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45965.395604745368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45965.395604745368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45965.395604745368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45965.395604745368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45965.395604745368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45965.395604745368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45965.395604745368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45965.395604745368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45965.395604745368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45965.395604745368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45965.395604745368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45965.395604745368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45965.395604745368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45965.395604745368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45965.395604745368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45965.395604745368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45965.395604745368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45965.395604745368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45965.395604745368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45965.395604745368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45965.395604745368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45965.395604745368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45965.395604745368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45965.395604745368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45965.395604745368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45965.395604745368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45965.395604745368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45965.395604745368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45965.395604745368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45965.395604745368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45965.395604745368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45965.395604745368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45965.395604745368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45965.395604745368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45965.395604745368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45965.395604745368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45965.395604745368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45965.395604745368</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45965.395604745368</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B5151FDC-A83C-4B1D-8EFA-F35CEA5EC11A}"/>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0"/>
  <sheetViews>
    <sheetView workbookViewId="0">
      <selection activeCell="E6" sqref="E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140.39576678240701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6.6535214120376622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45965.395604745368</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45965.395604745368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45965.395604745368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45965.395604745368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45965.395604745368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45965.395604745368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45965.395604745368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45965.395604745368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45965.395604745368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45965.395604745368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45965.395604745368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45965.395604745368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45965.395604745368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45965.395604745368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45965.395604745368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45965.395604745368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45965.395604745368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45965.395604745368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45965.395604745368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45965.395604745368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45965.395604745368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45965.395604745368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45965.395604745368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45965.395604745368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45965.395604745368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45965.395604745368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45965.395604745368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45965.395604745368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45965.395604745368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45965.395604745368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45965.395604745368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45965.395604745368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45965.395604745368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45965.395604745368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45965.395604745368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45965.395604745368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45965.395604745368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45965.395604745368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45965.395604745368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45965.395604745368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45965.395604745368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45965.395604745368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45965.395604745368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45965.395604745368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45965.395604745368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45965.395604745368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45965.395604745368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45965.395604745368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45965.395604745368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45965.395604745368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45965.395604745368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45965.395604745368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45965.395604745368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45965.395604745368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45965.395604745368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45965.395604745368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45965.395604745368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45965.395604745368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45965.395604745368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45965.395604745368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45965.395604745368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45965.395604745368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45965.395604745368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45965.395604745368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45965.395604745368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45965.395604745368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45965.395604745368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45965.395604745368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45965.395604745368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45965.395604745368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45965.395604745368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45965.395604745368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45965.395604745368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45965.395604745368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45965.395604745368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45965.395604745368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45965.395604745368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45965.395604745368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45965.395604745368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45965.395604745368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45965.395604745368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45965.395604745368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45965.395604745368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45965.395604745368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45965.395604745368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45965.395604745368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45965.395604745368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45965.395604745368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45965.395604745368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45965.395604745368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45965.395604745368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45965.395604745368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45965.395604745368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45965.395604745368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45965.395604745368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45965.395604745368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45965.395604745368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45965.395604745368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45965.395604745368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45965.395604745368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45965.395604745368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45965.395604745368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45965.395604745368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45965.395604745368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45965.395604745368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45965.395604745368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45965.395604745368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45965.395604745368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45965.395604745368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45965.395604745368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45965.395604745368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45965.395604745368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45965.395604745368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45965.395604745368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45965.395604745368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60"/>
      <c r="B120" s="161" t="str">
        <f>IFERROR(VLOOKUP(D120,DB!A:K,11,0),"")</f>
        <v/>
      </c>
      <c r="C120" s="161"/>
      <c r="D120" s="161"/>
      <c r="E120" s="162"/>
      <c r="F120" s="163"/>
      <c r="G120" s="164">
        <f ca="1">IFERROR(NOW()-F120,"-")</f>
        <v>45965.395604745368</v>
      </c>
      <c r="H120" s="163"/>
      <c r="I120" s="161" t="str">
        <f>IFERROR(VLOOKUP(D120,DB!A:F,6,0),"")</f>
        <v/>
      </c>
      <c r="J120" s="161" t="str">
        <f>IFERROR(VLOOKUP(D120,DB!A:G,7,0),"")</f>
        <v/>
      </c>
      <c r="K120" s="165"/>
      <c r="L120" s="161" t="str">
        <f>IFERROR(VLOOKUP(D120,DB!A:I,9,0),"")</f>
        <v/>
      </c>
      <c r="M120" s="161"/>
      <c r="N120" s="161"/>
      <c r="O120" s="161"/>
      <c r="P120" s="161"/>
      <c r="Q120" s="161"/>
      <c r="R120" s="161"/>
      <c r="S120" s="161"/>
      <c r="T120" s="161"/>
      <c r="U120" s="161"/>
      <c r="V120" s="161"/>
      <c r="W120" s="161"/>
      <c r="X120" s="161"/>
      <c r="Y120" s="161"/>
      <c r="Z120" s="161"/>
      <c r="AA120" s="161"/>
      <c r="AB120" s="161"/>
      <c r="AC120" s="161"/>
      <c r="AD120" s="161"/>
      <c r="AE120" s="161"/>
      <c r="AF120" s="161"/>
      <c r="AG120" s="161"/>
      <c r="AH120" s="161"/>
      <c r="AI120" s="161"/>
      <c r="AJ120" s="161"/>
      <c r="AK120" s="161"/>
      <c r="AL120" s="161"/>
      <c r="AM120" s="161"/>
      <c r="AN120" s="161"/>
      <c r="AO120" s="161"/>
      <c r="AP120" s="161"/>
      <c r="AQ120" s="161"/>
      <c r="AR120" s="161"/>
      <c r="AS120" s="161"/>
      <c r="AT120" s="161"/>
      <c r="AU120" s="161"/>
      <c r="AV120" s="161"/>
      <c r="AW120" s="161"/>
      <c r="AX120" s="161"/>
      <c r="AY120" s="161"/>
      <c r="AZ120" s="161"/>
      <c r="BA120" s="161"/>
      <c r="BB120" s="161"/>
      <c r="BC120" s="161"/>
      <c r="BD120" s="161"/>
      <c r="BE120" s="161"/>
      <c r="BF120" s="161"/>
      <c r="BG120" s="161"/>
      <c r="BH120" s="161"/>
      <c r="BI120" s="161"/>
      <c r="BJ120" s="161"/>
      <c r="BK120" s="161"/>
      <c r="BL120" s="161"/>
      <c r="BM120" s="161"/>
      <c r="BN120" s="161"/>
      <c r="BO120" s="161"/>
      <c r="BP120" s="161"/>
      <c r="BQ120" s="161"/>
      <c r="BR120" s="161"/>
      <c r="BS120" s="161"/>
      <c r="BT120" s="161"/>
      <c r="BU120" s="161"/>
      <c r="BV120" s="161"/>
      <c r="BW120" s="161"/>
      <c r="BX120" s="161"/>
      <c r="BY120" s="161"/>
      <c r="BZ120" s="161"/>
      <c r="CA120" s="161"/>
      <c r="CB120" s="161"/>
      <c r="CC120" s="161"/>
      <c r="CD120" s="161"/>
      <c r="CE120" s="161"/>
      <c r="CF120" s="161"/>
      <c r="CG120" s="161"/>
      <c r="CH120" s="161"/>
      <c r="CI120" s="161"/>
      <c r="CJ120" s="166"/>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45965.395604745368</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45965.395604745368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45965.395604745368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45965.395604745368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45965.395604861114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45965.395604861114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45965.395604861114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45965.395604861114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45965.395604861114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45965.395604861114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45965.395604861114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45965.395604861114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45965.395604861114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45965.395604861114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45965.395604861114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45965.395604861114</v>
      </c>
      <c r="H17" s="22" t="s">
        <v>39107</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45965.395604861114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45965.395604861114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45965.395604861114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45965.395604861114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45965.395604861114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45965.395604861114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45965.395604861114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45965.395604861114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45965.395604861114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45965.395604861114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45965.395604861114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45965.395604861114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45965.395604861114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45965.395604861114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45965.395604861114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45965.395604861114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45965.395604861114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45965.395604861114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45965.395604861114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45965.395604861114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45965.395604861114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45965.395604861114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45965.395604861114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45965.395604861114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45965.395604861114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45965.395604861114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45965.395604861114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45965.395604861114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45965.395604861114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45965.395604861114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45965.395604861114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45965.395604861114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45965.395604861114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45965.395604861114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45965.395604861114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45965.395604861114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45965.395604861114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45965.395604861114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45965.395604861114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45965.395604861114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45965.395604861114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45965.395604861114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45965.395604861114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45965.395604861114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45965.395604861114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45965.395604861114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45965.395604861114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45965.395604861114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45965.395604861114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45965.395604861114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45965.395604861114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45965.395604861114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45965.395604861114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45965.395604861114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45965.395604861114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45965.395604861114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45965.395604861114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45965.395604861114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45965.395604861114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45965.395604861114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45965.395604861114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45965.395604861114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45965.395604861114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45965.395604861114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45965.395604861114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45965.395604861114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45965.395604861114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45965.395604861114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45965.395604861114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45965.395604861114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45965.395604861114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45965.395604861114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45965.395604861114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45965.395604861114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45965.395604861114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45965.395604861114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45965.395604861114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45965.395604861114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45965.395604861114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45965.395604861114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45965.395604861114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45965.395604861114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45965.395604861114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45965.395604861114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45965.395604861114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45965.395604861114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45965.395604861114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45965.395604861114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45965.395604861114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45965.395604861114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45965.395604861114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45965.395604861114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45965.395604861114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45965.395604861114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45965.395604861114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45965.395604861114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45965.395604861114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45965.395604861114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45965.395604861114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45965.395604861114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45965.395604861114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45965.395604861114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45965.395604861114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45965.395604861114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45965.395604861114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45965.395604861114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45965.395604861114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45965.395604861114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45965.395604861114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45965.395604861114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45965.395604861114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45965.395604861114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45965.395604861114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45965.395604861114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45965.395604861114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45965.395604861114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45965.395604861114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45965.395604861114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45965.395604861114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45965.395604861114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45965.395604861114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45965.395604861114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45965.395604861114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45965.395604861114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45965.395604861114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45965.395604861114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45965.395604861114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45965.395604861114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45965.395604861114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45965.395604861114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45965.395604861114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45965.395604861114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45965.395604861114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45965.395604861114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45965.395604861114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45965.395604861114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45965.395604861114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45965.395604861114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45965.395604861114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45965.395604861114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45965.395604861114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45965.395604861114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45965.395604861114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45965.395604861114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45965.395604861114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45965.395604861114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45965.395604861114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45965.395604861114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45965.395604861114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45965.395604861114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45965.395604861114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45965.395604861114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45965.395604861114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45965.395604861114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45965.395604861114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45965.395604861114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45965.395604861114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45965.395604861114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45965.395604861114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45965.395604861114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45965.395604861114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45965.395604861114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45965.395604861114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45965.395604861114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45965.395604861114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45965.395604861114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45965.395604861114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45965.395604861114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45965.395604861114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45965.395604861114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45965.395604861114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45965.395604861114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45965.395604861114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45965.395604861114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45965.395604861114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45965.395604861114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45965.395604861114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45965.395604861114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45965.395604861114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45965.395604861114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45965.395604861114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45965.395604861114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45965.395604861114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45965.395604861114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45965.395604861114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45965.395604861114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45965.395604861114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45965.395604861114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45965.395604861114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45965.395604861114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45965.395604861114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45965.395604861114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45965.395604861114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45965.395604861114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45965.395604861114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45965.395604861114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45965.395604861114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45965.395604861114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45965.395604861114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45965.395604861114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45965.395604861114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45965.395604861114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45965.395604861114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45965.395604861114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45965.395604861114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45965.395604861114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45965.395604861114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45965.395604861114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45965.395604861114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45965.395604861114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45965.395604861114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45965.395604861114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45965.395604861114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45965.395604861114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45965.395604861114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45965.395604861114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45965.395604861114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45965.395604861114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45965.395604861114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45965.395604861114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45965.395604861114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45965.395604861114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45965.395604861114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45965.395604861114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45965.395604861114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45965.395604861114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45965.395604861114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45965.395604861114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45965.395604861114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45965.395604861114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45965.395604861114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45965.395604861114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45965.395604861114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45965.395604861114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45965.395604861114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45965.395604861114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45965.395604861114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45965.395604861114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45965.395604861114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45965.395604861114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45965.395604861114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45965.395604861114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45965.395604861114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45965.395604861114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45965.395604861114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45965.395604861114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45965.395604861114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45965.395604861114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45965.395604861114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45965.395604861114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45965.395604861114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45965.395604861114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45965.395604861114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45965.395604861114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45965.395604861114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45965.395604861114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45965.395604861114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45965.395604861114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45965.395604861114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45965.395604861114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45965.395604861114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45965.395604861114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45965.395604861114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45965.395604861114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45965.395604861114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45965.395604861114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45965.395604861114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45965.395604861114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45965.395604861114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45965.395604861114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45965.395604861114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45965.395604861114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45965.395604861114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45965.395604861114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45965.395604861114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45965.395604861114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45965.395604861114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45965.395604861114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45965.395604861114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45965.395604861114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45965.395604861114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45965.395604861114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45965.395604861114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45965.395604861114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45965.395604861114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45965.395604861114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45965.395604861114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45965.395604861114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45965.395604861114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45965.395604861114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45965.395604861114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45965.395604861114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45965.395604861114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45965.395604861114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45965.395604861114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45965.395604861114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45965.395604861114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45965.395604861114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45965.395604861114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45965.395604861114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45965.395604861114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45965.395604861114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45965.395604861114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45965.395604861114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45965.395604861114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45965.395604861114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45965.395604861114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45965.395604861114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45965.395604861114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45965.395604861114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45965.395604861114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45965.395604861114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45965.395604861114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45965.395604861114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45965.395604861114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45965.395604861114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45965.395604861114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45965.395604861114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45965.395604861114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45965.395604861114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45965.395604861114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45965.395604861114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45965.395604861114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45965.395604861114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45965.395604861114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45965.395604861114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45965.395604861114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45965.395604861114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45965.395604861114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45965.395604861114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45965.395604861114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45965.395604861114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45965.395604861114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45965.395604861114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45965.395604861114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45965.395604861114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45965.395604861114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45965.395604861114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45965.395604861114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45965.395604861114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45965.395604861114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45965.395604861114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45965.395604861114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45965.395604861114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45965.395604861114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45965.395604861114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45965.395604861114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45965.395604861114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45965.395604861114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45965.395604861114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45965.395604861114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45965.395604861114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45965.395604861114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45965.395604861114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45965.395604861114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45965.395604861114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45965.395604861114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45965.395604861114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45965.395604861114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45965.395604861114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45965.395604861114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45965.395604861114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45965.395604861114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45965.395604861114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45965.395604861114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45965.395604861114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45965.395604861114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45965.395604861114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45965.395604861114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45965.395604861114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45965.395604861114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45965.395604861114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45965.395604861114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45965.395604861114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45965.395604861114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45965.395604861114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45965.395604861114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45965.395604861114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45965.395604861114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45965.395604861114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45965.395604861114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45965.395604861114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45965.395604861114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45965.395604861114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45965.395604861114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45965.395604861114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45965.395604861114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45965.395604861114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45965.395604861114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45965.395604861114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45965.395604861114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45965.395604861114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45965.395604861114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45965.395604861114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45965.395604861114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45965.395604861114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45965.395604861114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45965.395604861114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45965.395604861114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45965.395604861114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45965.395604861114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45965.395604861114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45965.395604861114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45965.395604861114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45965.395604861114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45965.395604861114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45965.395604861114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45965.395604861114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45965.395604861114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45965.395604861114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45965.395604861114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45965.395604861114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45965.395604861114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45965.395604861114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45965.395604861114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45965.395604861114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45965.395604861114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45965.395604861114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45965.395604861114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45965.395604861114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45965.395604861114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45965.395604861114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45965.395604861114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45965.395604861114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45965.395604861114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45965.395604861114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45965.395604861114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45965.395604861114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45965.395604861114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45965.395604861114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45965.395604861114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45965.395604861114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45965.395604861114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45965.395604861114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45965.395604861114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45965.395604861114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45965.395604861114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45965.395604861114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45965.395604861114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45965.395604861114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45965.395604861114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45965.395604861114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45965.395604861114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45965.395604861114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45965.395604861114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45965.395604861114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45965.395604861114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45965.395604861114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45965.395604861114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45965.395604861114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45965.395604861114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45965.395604861114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45965.395604861114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45965.395604861114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45965.395604861114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45965.395604861114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45965.395604861114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45965.395604861114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45965.395604861114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45965.395604861114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45965.395604861114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45965.395604861114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45965.395604861114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45965.395604861114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45965.395604861114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45965.395604861114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45965.395604861114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45965.395604861114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45965.395604861114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45965.395604861114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45965.395604861114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45965.395604861114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45965.395604861114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45965.395604861114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45965.395604861114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45965.395604861114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45965.395604861114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45965.395604861114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45965.395604861114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45965.395604861114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45965.395604861114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45965.395604861114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45965.395604861114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45965.395604861114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45965.395604861114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45965.395604861114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45965.395604861114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45965.395604861114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45965.395604861114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45965.395604861114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45965.395604861114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45965.395604861114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45965.395604861114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45965.395604861114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45965.395604861114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45965.395604861114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45965.395604861114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45965.395604861114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45965.395604861114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45965.395604861114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45965.395604861114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45965.395604861114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45965.395604861114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45965.395604861114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45965.395604861114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45965.395604861114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45965.395604861114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45965.395604861114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45965.395604861114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45965.395604861114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45965.395604861114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45965.395604861114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45965.395604861114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45965.395604861114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45965.395604861114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45965.395604861114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45965.395604861114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45965.395604861114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45965.395604861114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45965.395604861114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45965.395604861114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45965.395604861114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45965.395604861114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45965.395604861114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45965.395604861114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45965.395604861114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45965.395604861114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45965.395604861114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45965.395604861114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45965.395604861114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45965.395604861114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45965.395604861114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45965.395604861114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45965.395604861114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45965.395604861114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45965.395604861114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45965.395604861114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45965.395604861114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45965.395604861114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45965.395604861114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45965.395604861114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45965.395604861114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45965.395604861114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45965.395604861114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45965.395604861114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45965.395604861114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45965.395604861114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45965.395604861114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45965.395604861114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45965.395604861114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45965.395604861114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45965.395604861114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45965.395604861114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45965.395604861114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45965.395604861114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45965.395604861114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45965.395604861114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45965.395604861114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45965.395604861114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45965.395604861114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45965.395604861114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45965.395604861114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45965.395604861114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45965.395604861114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45965.395604861114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45965.395604861114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45965.395604861114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45965.395604861114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45965.395604861114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45965.395604861114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45965.395604861114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45965.395604861114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45965.395604861114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45965.395604861114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45965.395604861114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45965.395604861114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45965.395604861114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45965.395604861114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45965.395604861114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45965.395604861114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45965.395604861114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45965.395604861114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45965.395604861114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45965.395604861114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45965.395604861114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45965.395604861114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45965.395604861114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45965.395604861114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45965.395604861114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45965.395604861114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45965.395604861114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45965.395604861114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45965.395604861114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45965.395604861114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45965.395604861114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45965.395604861114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45965.395604861114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45965.395604861114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45965.395604861114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45965.395604861114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45965.395604861114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45965.395604861114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45965.395604861114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45965.395604861114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45965.395604861114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45965.395604861114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45965.395604861114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45965.395604861114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45965.395604861114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45965.395604861114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45965.395604861114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45965.395604861114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45965.395604861114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45965.395604861114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45965.395604861114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45965.395604861114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45965.395604861114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45965.395604861114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45965.395604861114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45965.395604861114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45965.395604861114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45965.395604861114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45965.395604861114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45965.395604861114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45965.395604861114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45965.395604861114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45965.395604861114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45965.395604861114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45965.395604861114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45965.395604861114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45965.395604861114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45965.395604861114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45965.395604861114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45965.395604861114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45965.395604861114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45965.395604861114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45965.395604861114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45965.395604861114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45965.395604861114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45965.395604861114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45965.395604861114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45965.395604861114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45965.395604861114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45965.395604861114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45965.395604861114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45965.395604861114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45965.395604861114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45965.395604861114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45965.395604861114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45965.395604861114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45965.395604861114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45965.395604861114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45965.395604861114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45965.395604861114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45965.395604861114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45965.395604861114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45965.395604861114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45965.395604861114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45965.395604861114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45965.395604861114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45965.395604861114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45965.395604861114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45965.395604861114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45965.395604861114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45965.395604861114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45965.395604861114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45965.395604861114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45965.395604861114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45965.395604861114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45965.395604861114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45965.395604861114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45965.395604861114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45965.395604861114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45965.395604861114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45965.395604861114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45965.395604861114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45965.395604861114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45965.395604861114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45965.395604861114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45965.395604861114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45965.395604861114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45965.395604861114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45965.395604861114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45965.395604861114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45965.395604861114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45965.395604861114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45965.395604861114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45965.395604861114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45965.395604861114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45965.395604861114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45965.395604861114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45965.395604861114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45965.395604861114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45965.395604861114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45965.395604861114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45965.395604861114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45965.395604861114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45965.395604861114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45965.395604861114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45965.395604861114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45965.395604861114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45965.395604861114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45965.395604861114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45965.395604861114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45965.395604861114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45965.395604861114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45965.395604861114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45965.395604861114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45965.395604861114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45965.395604861114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45965.395604861114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45965.395604861114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45965.395604861114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45965.395604861114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45965.395604861114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45965.395604861114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45965.395604861114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45965.395604861114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45965.395604861114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45965.395604861114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45965.395604861114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45965.395604861114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45965.395604861114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45965.395604861114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45965.395604861114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45965.395604861114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45965.395604861114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45965.395604861114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45965.395604861114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45965.395604861114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45965.395604861114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45965.395604861114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45965.395604861114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45965.395604861114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45965.395604861114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45965.395604861114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45965.395604861114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45965.395604861114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45965.395604861114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45965.395604861114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45965.395604861114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45965.395604861114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45965.395604861114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45965.395604861114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45965.395604861114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45965.395604861114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45965.395604861114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45965.395604861114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45965.395604861114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45965.395604861114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45965.395604861114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45965.395604861114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45965.395604861114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45965.395604861114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45965.395604861114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45965.395604861114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45965.395604861114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45965.395604861114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45965.395604861114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45965.395604861114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45965.395604861114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45965.395604861114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45965.395604861114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45965.395604861114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45965.395604861114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45965.395604861114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45965.395604861114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45965.395604861114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45965.395604861114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45965.395604861114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45965.395604861114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45965.395604861114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45965.395604861114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45965.395604861114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45965.395604861114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45965.395604861114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45965.395604861114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45965.395604861114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45965.395604861114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45965.395604861114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45965.395604861114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45965.395604861114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45965.395604861114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45965.395604861114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45965.395604861114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45965.395604861114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45965.395604861114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45965.395604861114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45965.395604861114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45965.395604861114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45965.395604861114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45965.395604861114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45965.395604861114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45965.395604861114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45965.395604861114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45965.395604861114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45965.395604861114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45965.395604861114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45965.395604861114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45965.395604861114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45965.395604861114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45965.395604861114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45965.395604861114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45965.395604861114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45965.395604861114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45965.395604861114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45965.395604861114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45965.395604861114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45965.395604861114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45965.395604861114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45965.395604861114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45965.395604861114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45965.395604861114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45965.395604861114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45965.395604861114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45965.395604861114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45965.395604861114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45965.395604861114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45965.395604861114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45965.395604861114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45965.395604861114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45965.395604861114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45965.395604861114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45965.395604861114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45965.395604861114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45965.395604861114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45965.395604861114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45965.395604861114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45965.395604861114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45965.395604861114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45965.395604861114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45965.395604861114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45965.395604861114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45965.395604861114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45965.395604861114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45965.395604861114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45965.395604861114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45965.395604861114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45965.395604861114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45965.395604861114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45965.395604861114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45965.395604861114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45965.395604861114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45965.395604861114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45965.395604861114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45965.395604861114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45965.395604861114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45965.395604861114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45965.395604861114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45965.395604861114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45965.395604861114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45965.395604861114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45965.395604861114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45965.395604861114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45965.395604861114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45965.395604861114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45965.395604861114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45965.395604861114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45965.395604861114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45965.395604861114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45965.395604861114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45965.395604861114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45965.395604861114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45965.395604861114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45965.395604861114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45965.395604861114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45965.395604861114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45965.395604861114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45965.395604861114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45965.395604861114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45965.395604861114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45965.395604861114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45965.395604861114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45965.395604861114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45965.395604861114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45965.395604861114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45965.395604861114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45965.395604861114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45965.395604861114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45965.395604861114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45965.395604861114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45965.395604861114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45965.395604861114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45965.395604861114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45965.395604861114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45965.395604861114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45965.395604861114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45965.395604861114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45965.395604861114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45965.395604861114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45965.395604861114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45965.395604861114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45965.395604861114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45965.395604861114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45965.395604861114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45965.395604861114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45965.395604861114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45965.395604861114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45965.395604861114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45965.395604861114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45965.395604861114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45965.395604861114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45965.395604861114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45965.395604861114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45965.395604861114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45965.395604861114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45965.395604861114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45965.395604861114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45965.395604861114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45965.395604861114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45965.395604861114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45965.395604861114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45965.395604861114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45965.395604861114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45965.395604861114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45965.395604861114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45965.395604861114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45965.395604861114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45965.395604861114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45965.395604861114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45965.395604861114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45965.395604861114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45965.395604861114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45965.395604861114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45965.395604861114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45965.395604861114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45965.395604861114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45965.395604861114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45965.395604861114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45965.395604861114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45965.395604861114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45965.395604861114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45965.395604861114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45965.395604861114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45965.395604861114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45965.395604861114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45965.395604861114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45965.395604861114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45965.395604861114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45965.395604861114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45965.395604861114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45965.395604861114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45965.395604861114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45965.395604861114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45965.395604861114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45965.395604861114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45965.395604861114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45965.395604861114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45965.395604861114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45965.395604861114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45965.395604861114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45965.395604861114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45965.395604861114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45965.395604861114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45965.395604861114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45965.395604861114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45965.395604861114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45965.395604861114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45965.395604861114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45965.395604861114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45965.395604861114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45965.395604861114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45965.395604861114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45965.395604861114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45965.395604861114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45965.395604861114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45965.395604861114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45965.395604861114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45965.395604861114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45965.395604861114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45965.395604861114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45965.395604861114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45965.395604861114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45965.395604861114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45965.395604861114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45965.395604861114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45965.395604861114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45965.395604861114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45965.395604861114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45965.395604861114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45965.395604861114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45965.395604861114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45965.395604861114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45965.395604861114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45965.395604861114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45965.395604861114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45965.395604861114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45965.395604861114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45965.395604861114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45965.395604861114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45965.395604861114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45965.395604861114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45965.395604861114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45965.395604861114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45965.395604861114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45965.395604861114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45965.395604861114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45965.395604861114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45965.395604861114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45965.395604861114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45965.395604861114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45965.395604861114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45965.395604861114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45965.395604861114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45965.395604861114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45965.395604861114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45965.395604861114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45965.395604861114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45965.395604861114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45965.395604861114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45965.395604861114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45965.395604861114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45965.395604861114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45965.395604861114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45965.395604861114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45965.395604861114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45965.395604861114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45965.395604861114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45965.395604861114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45965.395604861114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45965.395604861114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45965.395604861114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45965.395604861114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45965.395604861114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45965.395604861114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45965.395604861114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45965.395604861114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45965.395604861114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45965.395604861114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45965.395604861114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45965.395604861114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45965.395604861114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45965.395604861114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45965.395604861114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45965.395604861114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45965.395604861114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45965.395604861114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45965.395604861114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45965.395604861114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45965.395604861114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45965.395604861114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45965.395604861114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45965.395604861114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45965.395604861114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45965.395604861114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45965.395604861114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45965.395604861114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45965.395604861114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45965.395604861114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45965.395604861114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45965.395604861114</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tabSelected="1" workbookViewId="0">
      <selection activeCell="I11" sqref="I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261.91488715277228</v>
      </c>
      <c r="H2" s="98">
        <v>45703.474768518521</v>
      </c>
      <c r="I2" s="98" t="str">
        <f>IFERROR(VLOOKUP(D2,DB!A:F,6,0),"")</f>
        <v>SCECO</v>
      </c>
      <c r="J2" s="98" t="str">
        <f>IFERROR(VLOOKUP(D2,DB!A:G,7,0),"")</f>
        <v>Dead</v>
      </c>
      <c r="K2" s="100" t="s">
        <v>39109</v>
      </c>
      <c r="L2" s="93" t="str">
        <f>IFERROR(VLOOKUP(D2,DB!A:I,9,0),"")</f>
        <v>Latis</v>
      </c>
    </row>
    <row r="3" spans="1:16" ht="15" customHeight="1">
      <c r="A3" s="118" t="s">
        <v>39110</v>
      </c>
      <c r="B3" s="118" t="str">
        <f>IFERROR(VLOOKUP(D3,DB!A:K,11,0),"")</f>
        <v>R4</v>
      </c>
      <c r="C3" s="119">
        <v>2</v>
      </c>
      <c r="D3" s="120" t="s">
        <v>36418</v>
      </c>
      <c r="E3" s="97" t="s">
        <v>39021</v>
      </c>
      <c r="F3" s="122">
        <v>45965.201967592591</v>
      </c>
      <c r="G3" s="123">
        <f ca="1">IFERROR(NOW()-F3,"")</f>
        <v>0.19363715277722804</v>
      </c>
      <c r="H3" s="122">
        <v>45965.159062500003</v>
      </c>
      <c r="I3" s="118" t="str">
        <f>IFERROR(VLOOKUP(D3,DB!A:F,6,0),"")</f>
        <v>Generator-SG</v>
      </c>
      <c r="J3" s="118" t="str">
        <f>IFERROR(VLOOKUP(D3,DB!A:G,7,0),"")</f>
        <v>No BB Shifted</v>
      </c>
      <c r="K3" s="124" t="s">
        <v>39111</v>
      </c>
      <c r="L3" s="120" t="str">
        <f>IFERROR(VLOOKUP(D3,DB!A:I,9,0),"")</f>
        <v>Latis</v>
      </c>
    </row>
    <row r="4" spans="1:16" ht="15" customHeight="1">
      <c r="A4" s="118" t="s">
        <v>39112</v>
      </c>
      <c r="B4" s="118" t="str">
        <f>IFERROR(VLOOKUP(D4,DB!A:K,11,0),"")</f>
        <v>R4</v>
      </c>
      <c r="C4" s="119">
        <v>3</v>
      </c>
      <c r="D4" s="120" t="s">
        <v>35038</v>
      </c>
      <c r="E4" s="97" t="s">
        <v>39021</v>
      </c>
      <c r="F4" s="122"/>
      <c r="G4" s="123">
        <f ca="1">IFERROR(NOW()-F4,"")</f>
        <v>45965.395604745368</v>
      </c>
      <c r="H4" s="122">
        <v>45965.352384259262</v>
      </c>
      <c r="I4" s="118" t="str">
        <f>IFERROR(VLOOKUP(D4,DB!A:F,6,0),"")</f>
        <v>SCECO</v>
      </c>
      <c r="J4" s="118" t="str">
        <f>IFERROR(VLOOKUP(D4,DB!A:G,7,0),"")</f>
        <v>Vandalized</v>
      </c>
      <c r="K4" s="124" t="s">
        <v>39113</v>
      </c>
      <c r="L4" s="120" t="str">
        <f>IFERROR(VLOOKUP(D4,DB!A:I,9,0),"")</f>
        <v>Latis</v>
      </c>
    </row>
    <row r="5" spans="1:16" ht="15" customHeight="1">
      <c r="A5" s="118" t="s">
        <v>39112</v>
      </c>
      <c r="B5" s="118" t="str">
        <f>IFERROR(VLOOKUP(D5,DB!A:K,11,0),"")</f>
        <v>R4</v>
      </c>
      <c r="C5" s="119">
        <v>1</v>
      </c>
      <c r="D5" s="93" t="s">
        <v>34938</v>
      </c>
      <c r="E5" s="121" t="s">
        <v>39021</v>
      </c>
      <c r="F5" s="122"/>
      <c r="G5" s="123">
        <f ca="1">IFERROR(NOW()-F5,"")</f>
        <v>45965.395604745368</v>
      </c>
      <c r="H5" s="122">
        <v>45965.352384259262</v>
      </c>
      <c r="I5" s="118" t="str">
        <f>IFERROR(VLOOKUP(D5,DB!A:F,6,0),"")</f>
        <v>SCECO</v>
      </c>
      <c r="J5" s="118" t="str">
        <f>IFERROR(VLOOKUP(D5,DB!A:G,7,0),"")</f>
        <v>Vandalized</v>
      </c>
      <c r="K5" s="124" t="s">
        <v>39113</v>
      </c>
      <c r="L5" s="120" t="str">
        <f>IFERROR(VLOOKUP(D5,DB!A:I,9,0),"")</f>
        <v>Latis</v>
      </c>
    </row>
    <row r="6" spans="1:16" ht="15" customHeight="1">
      <c r="A6" s="118"/>
      <c r="B6" s="118" t="str">
        <f>IFERROR(VLOOKUP(D6,DB!A:K,11,0),"")</f>
        <v>R4</v>
      </c>
      <c r="C6" s="119">
        <v>1</v>
      </c>
      <c r="D6" s="93" t="s">
        <v>37641</v>
      </c>
      <c r="E6" s="121" t="s">
        <v>39021</v>
      </c>
      <c r="F6" s="122">
        <v>45965.379675925928</v>
      </c>
      <c r="G6" s="123">
        <f ca="1">IFERROR(NOW()-F6,"")</f>
        <v>1.592881944088731E-2</v>
      </c>
      <c r="H6" s="122">
        <v>45965.374016203707</v>
      </c>
      <c r="I6" s="118" t="str">
        <f>IFERROR(VLOOKUP(D6,DB!A:F,6,0),"")</f>
        <v>SCECO</v>
      </c>
      <c r="J6" s="118" t="str">
        <f>IFERROR(VLOOKUP(D6,DB!A:G,7,0),"")</f>
        <v>Dead+Dead</v>
      </c>
      <c r="K6" s="124"/>
      <c r="L6" s="120" t="str">
        <f>IFERROR(VLOOKUP(D6,DB!A:I,9,0),"")</f>
        <v>Latis</v>
      </c>
    </row>
    <row r="7" spans="1:16" ht="15" customHeight="1">
      <c r="A7" s="118"/>
      <c r="B7" s="118" t="str">
        <f>IFERROR(VLOOKUP(D7,DB!A:K,11,0),"")</f>
        <v/>
      </c>
      <c r="C7" s="119"/>
      <c r="D7" s="120"/>
      <c r="E7" s="121"/>
      <c r="F7" s="122"/>
      <c r="G7" s="123">
        <f ca="1">IFERROR(NOW()-F7,"")</f>
        <v>45965.395604745368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121"/>
      <c r="F8" s="122"/>
      <c r="G8" s="123">
        <f ca="1">IFERROR(NOW()-F8,"")</f>
        <v>45965.395604745368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45965.395604745368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45965.395604745368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121"/>
      <c r="F11" s="122"/>
      <c r="G11" s="123">
        <f ca="1">IFERROR(NOW()-F11,"")</f>
        <v>45965.395604745368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45965.395604745368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121"/>
      <c r="F13" s="122"/>
      <c r="G13" s="123">
        <f ca="1">IFERROR(NOW()-F13,"")</f>
        <v>45965.395604745368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45965.395604745368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45965.395604745368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45965.395604745368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45965.395604745368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121"/>
      <c r="F18" s="122"/>
      <c r="G18" s="123">
        <f ca="1">IFERROR(NOW()-F18,"")</f>
        <v>45965.395604745368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45965.395604745368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45965.395604745368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45965.395604745368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45965.395604745368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45965.395604745368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45965.395604745368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45965.395604745368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45965.395604745368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45965.395604745368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45965.395604745368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45965.395604745368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45965.395604745368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45965.395604745368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45965.395604745368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45965.395604745368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45965.395604745368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45965.395604745368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45965.395604745368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45965.395604745368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45965.395604745368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45965.395604745368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45965.395604745368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45965.395604745368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45965.395604745368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45965.395604745368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45965.395604745368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45965.395604745368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45965.395604745368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45965.395604745368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45965.395604745368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45965.395604745368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45965.395604745368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45965.395604745368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45965.395604745368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45965.395604745368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45965.395604745368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45965.395604745368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45965.395604745368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45965.395604745368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45965.395604745368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45965.395604745368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45965.395604745368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45965.395604745368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45965.395604745368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45965.395604745368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45965.395604745368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45965.395604745368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45965.395604745368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45965.395604745368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45965.395604745368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45965.395604745368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45965.395604745368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45965.395604745368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45965.395604745368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45965.395604745368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45965.395604745368</v>
      </c>
      <c r="H74" s="122"/>
      <c r="I74" s="118" t="str">
        <f>IFERROR(VLOOKUP(D74,DB!A:F,6,0),"")</f>
        <v/>
      </c>
      <c r="J74" s="118" t="str">
        <f>IFERROR(VLOOKUP(D74,DB!A:G,7,0),"")</f>
        <v/>
      </c>
      <c r="K74" s="124"/>
      <c r="L74" s="120" t="str">
        <f>IFERROR(VLOOKUP(D74,DB!A:I,9,0),"")</f>
        <v/>
      </c>
    </row>
    <row r="75" spans="1:12" ht="15" customHeight="1">
      <c r="A75" s="125"/>
      <c r="B75" s="125" t="str">
        <f>IFERROR(VLOOKUP(D75,DB!A:K,11,0),"")</f>
        <v/>
      </c>
      <c r="C75" s="126"/>
      <c r="D75" s="127"/>
      <c r="E75" s="128"/>
      <c r="F75" s="129"/>
      <c r="G75" s="130">
        <f ca="1">IFERROR(NOW()-F75,"")</f>
        <v>45965.395604745368</v>
      </c>
      <c r="H75" s="129"/>
      <c r="I75" s="125" t="str">
        <f>IFERROR(VLOOKUP(D75,DB!A:F,6,0),"")</f>
        <v/>
      </c>
      <c r="J75" s="125" t="str">
        <f>IFERROR(VLOOKUP(D75,DB!A:G,7,0),"")</f>
        <v/>
      </c>
      <c r="K75" s="131"/>
      <c r="L75" s="127" t="str">
        <f>IFERROR(VLOOKUP(D75,DB!A:I,9,0),"")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73.563544560180162</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39.206727430551837</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16.734493634256069</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45965.395604745368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45965.395604745368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45965.395604745368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45965.395604745368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45965.395604745368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45965.395604745368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45965.395604745368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45965.395604745368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45965.395604745368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45965.395604745368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45965.395604745368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45965.395604745368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45965.395604745368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45965.395604745368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45965.395604745368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45965.395604745368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45965.395604745368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45965.395604745368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45965.395604745368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45965.395604745368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45965.395604745368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45965.395604745368</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45965.395604745368</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45965.395604745368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45965.395604745368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45965.395604745368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45965.395604745368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45965.395604745368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45965.395604745368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45965.395604745368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45965.395604745368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45965.395604745368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45965.395604745368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45965.395604745368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45965.395604745368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45965.395604745368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45965.395604745368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45965.395604745368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45965.395604745368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45965.395604745368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45965.395604745368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45965.395604745368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45965.395604745368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45965.395604745368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45965.395604745368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45965.395604745368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45965.395604745368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45965.395604745368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45965.395604745368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45965.395604745368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45965.395604745368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45965.395604745368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45965.395604745368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45965.395604745368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45965.395604745368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45965.395604745368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45965.395604745368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45965.395604745368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45965.395604745368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45965.395604745368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45965.395604745368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45965.395604745368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45965.395604745368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45965.395604745368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45965.395604745368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45965.395604745368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45965.395604745368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45965.395604745368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45965.395604745368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45965.395604745368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45965.395604745368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45965.395604745368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45965.395604745368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45965.395604745368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45965.395604745368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45965.395604745368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45965.395604745368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45965.395604745368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45965.395604745368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45965.395604745368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45965.395604745368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45965.395604745368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45965.395604745368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45965.395604745368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45965.395604745368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45965.395604745368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45965.395604745368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45965.395604745368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45965.395604745368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45965.395604745368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45965.395604745368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45965.395604745368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45965.395604745368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45965.395604745368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45965.395604745368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45965.395604745368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45965.395604745368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45965.395604745368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45965.395604745368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45965.395604745368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45965.395604745368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45965.395604745368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45965.395604745368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45965.395604745368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45965.395604745368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45965.395604745368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45965.395604745368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45965.395604745368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45965.395604745368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45965.395604745368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45965.395604745368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45965.395604745368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45965.395604745368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45965.395604745368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45965.395604745368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45965.395604745368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45965.395604745368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45965.395604745368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45965.395604745368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45965.395604745368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45965.395604745368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45965.395604745368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45965.395604745368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45965.395604745368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45965.395604745368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45965.395604745368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45965.395604745368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45965.395604745368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45965.395604745368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45965.395604745368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45965.395604745368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45965.395604745368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45965.395604745368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45965.395604745368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45965.395604745368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45965.395604745368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45965.395604745368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45965.395604745368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45965.395604745368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45965.395604745368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45965.395604745368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45965.395604745368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45965.395604745368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45965.395604745368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45965.395604745368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45965.395604745368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45965.395604745368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45965.395604745368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45965.395604745368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45965.395604745368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45965.395604745368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45965.395604745368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45965.395604745368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45965.395604745368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45965.395604745368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45965.395604745368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45965.395604745368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45965.395604745368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45965.395604745368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45965.395604745368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45965.395604745368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45965.395604745368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45965.395604745368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45965.395604745368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45965.395604745368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45965.395604745368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45965.395604745368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45965.395604745368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45965.395604745368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45965.395604745368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45965.395604745368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45965.395604745368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45965.395604745368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45965.395604745368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45965.395604745368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45965.395604745368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45965.395604745368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45965.395604745368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45965.395604745368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45965.395604745368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45965.395604745368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45965.395604745368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45965.395604745368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45965.395604745368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45965.395604745368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45965.395604745368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45965.395604745368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45965.395604745368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45965.395604745368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45965.395604745368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45965.395604745368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45965.395604745368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45965.395604745368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45965.395604745368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45965.395604745368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45965.395604745368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45965.395604745368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45965.395604745368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45965.395604745368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45965.395604745368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45965.395604745368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45965.395604745368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45965.395604745368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45965.395604745368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45965.395604745368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45965.395604745368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45965.395604745368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45965.395604745368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45965.395604745368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45965.395604745368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45965.395604745368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45965.395604745368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45965.395604745368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45965.395604745368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45965.395604745368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45965.395604745368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45965.395604745368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45965.395604745368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45965.395604745368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45965.395604745368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45965.395604745368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45965.395604745368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45965.395604745368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45965.395604745368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45965.395604745368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45965.395604745368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45965.395604745368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45965.395604745368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45965.395604745368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45965.395604745368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45965.395604745368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45965.395604745368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45965.395604745368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45965.395604745368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45965.395604745368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45965.395604745368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45965.395604745368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45965.395604745368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45965.395604745368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45965.395604745368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45965.395604745368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45965.395604745368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45965.395604745368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45965.395604745368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45965.395604745368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45965.395604745368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45965.395604745368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45965.395604745368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45965.395604745368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45965.395604745368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45965.395604745368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45965.395604745368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45965.395604745368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45965.395604745368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45965.395604745368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45965.395604745368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45965.395604745368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45965.395604745368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45965.395604745368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45965.395604745368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45965.395604745368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45965.395604745368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45965.395604745368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45965.395604745368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45965.395604745368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45965.395604745368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45965.395604745368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45965.395604745368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45965.395604745368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45965.395604745368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45965.395604745368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45965.395604745368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45965.395604745368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45965.395604745368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45965.395604745368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45965.395604745368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45965.395604745368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45965.395604745368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45965.395604745368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45965.395604745368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45965.395604745368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45965.395604745368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45965.395604745368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45965.395604745368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45965.395604745368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45965.395604745368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45965.395604745368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45965.395604745368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45965.395604745368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45965.395604745368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45965.395604745368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45965.395604745368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45965.395604745368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45965.395604745368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45965.395604745368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45965.395604745368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45965.395604745368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45965.395604745368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45965.395604745368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45965.395604745368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45965.395604745368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45965.395604745368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45965.395604745368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45965.395604745368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45965.395604745368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45965.395604745368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45965.395604745368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45965.395604745368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45965.395604745368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45965.395604745368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45965.395604745368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45965.395604745368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45965.395604745368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45965.395604745368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45965.395604745368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45965.395604745368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45965.395604745368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45965.395604745368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45965.395604745368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45965.395604745368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45965.395604745368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45965.395604745368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45965.395604745368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45965.395604745368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45965.395604745368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45965.395604745368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45965.395604745368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45965.395604745368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45965.395604745368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45965.395604745368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45965.395604745368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45965.395604745368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45965.395604745368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45965.395604745368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45965.395604745368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45965.395604745368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45965.395604745368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45965.395604745368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45965.395604745368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45965.395604745368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45965.395604745368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45965.395604745368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45965.395604745368</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6"/>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39120</v>
      </c>
      <c r="B2" s="169" t="str">
        <f>IFERROR(VLOOKUP(D2,DB!A:K,11,0),"")</f>
        <v>R6</v>
      </c>
      <c r="C2" s="170">
        <v>1</v>
      </c>
      <c r="D2" s="104" t="s">
        <v>34396</v>
      </c>
      <c r="E2" s="102" t="s">
        <v>39021</v>
      </c>
      <c r="F2" s="171">
        <v>45965.383900462963</v>
      </c>
      <c r="G2" s="115">
        <f t="shared" ref="G2:G3" ca="1" si="0">IFERROR(NOW()-F2,"-")</f>
        <v>1.1704282405844424E-2</v>
      </c>
      <c r="H2" s="171">
        <v>45965.378171296295</v>
      </c>
      <c r="I2" s="169" t="str">
        <f>IFERROR(VLOOKUP(D2,DB!A:F,6,0),"")</f>
        <v>SCECO</v>
      </c>
      <c r="J2" s="169" t="str">
        <f>IFERROR(VLOOKUP(D2,DB!A:G,7,0),"")</f>
        <v>Vandalized</v>
      </c>
      <c r="K2" s="172" t="s">
        <v>39121</v>
      </c>
      <c r="L2" s="173" t="str">
        <f>IFERROR(VLOOKUP(D2,DB!A:I,9,0),"")</f>
        <v>Latis</v>
      </c>
    </row>
    <row r="3" spans="1:16383" ht="31.5" customHeight="1">
      <c r="A3" s="168"/>
      <c r="B3" s="169" t="str">
        <f>IFERROR(VLOOKUP(D3,DB!A:K,11,0),"")</f>
        <v/>
      </c>
      <c r="C3" s="170"/>
      <c r="D3" s="169"/>
      <c r="E3" s="102"/>
      <c r="F3" s="171"/>
      <c r="G3" s="115">
        <f t="shared" ca="1" si="0"/>
        <v>45965.395604745368</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74"/>
      <c r="F4" s="171"/>
      <c r="G4" s="115">
        <f ca="1">IFERROR(NOW()-F4,"-")</f>
        <v>45965.395604745368</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69"/>
      <c r="E5" s="174"/>
      <c r="F5" s="171"/>
      <c r="G5" s="115">
        <f ca="1">IFERROR(NOW()-F5,"-")</f>
        <v>45965.395604745368</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74"/>
      <c r="F6" s="171"/>
      <c r="G6" s="115">
        <f ca="1">IFERROR(NOW()-F6,"-")</f>
        <v>45965.395604745368</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74"/>
      <c r="F7" s="171"/>
      <c r="G7" s="115">
        <f ca="1">IFERROR(NOW()-F7,"-")</f>
        <v>45965.395604745368</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74"/>
      <c r="F8" s="171"/>
      <c r="G8" s="115">
        <f ca="1">IFERROR(NOW()-F8,"-")</f>
        <v>45965.395604745368</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74"/>
      <c r="F9" s="171"/>
      <c r="G9" s="115">
        <f ca="1">IFERROR(NOW()-F9,"-")</f>
        <v>45965.395604745368</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74"/>
      <c r="F10" s="171"/>
      <c r="G10" s="115">
        <f ca="1">IFERROR(NOW()-F10,"-")</f>
        <v>45965.395604745368</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74"/>
      <c r="F11" s="171"/>
      <c r="G11" s="115">
        <f ca="1">IFERROR(NOW()-F11,"-")</f>
        <v>45965.395604745368</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74"/>
      <c r="F12" s="171"/>
      <c r="G12" s="115">
        <f ca="1">IFERROR(NOW()-F12,"-")</f>
        <v>45965.395604745368</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74"/>
      <c r="F13" s="171"/>
      <c r="G13" s="115">
        <f ca="1">IFERROR(NOW()-F13,"-")</f>
        <v>45965.395604745368</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74"/>
      <c r="F14" s="171"/>
      <c r="G14" s="115">
        <f ca="1">IFERROR(NOW()-F14,"-")</f>
        <v>45965.395604745368</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74"/>
      <c r="F15" s="171"/>
      <c r="G15" s="115">
        <f ca="1">IFERROR(NOW()-F15,"-")</f>
        <v>45965.395604745368</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74"/>
      <c r="F16" s="171"/>
      <c r="G16" s="115">
        <f ca="1">IFERROR(NOW()-F16,"-")</f>
        <v>45965.395604745368</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74"/>
      <c r="F17" s="171"/>
      <c r="G17" s="115">
        <f ca="1">IFERROR(NOW()-F17,"-")</f>
        <v>45965.395604745368</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74"/>
      <c r="F18" s="171"/>
      <c r="G18" s="115">
        <f ca="1">IFERROR(NOW()-F18,"-")</f>
        <v>45965.395604745368</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74"/>
      <c r="F19" s="171"/>
      <c r="G19" s="115">
        <f ca="1">IFERROR(NOW()-F19,"-")</f>
        <v>45965.395604745368</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74"/>
      <c r="F20" s="171"/>
      <c r="G20" s="115">
        <f ca="1">IFERROR(NOW()-F20,"-")</f>
        <v>45965.395604745368</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74"/>
      <c r="F21" s="171"/>
      <c r="G21" s="115">
        <f ca="1">IFERROR(NOW()-F21,"-")</f>
        <v>45965.395604745368</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74"/>
      <c r="F22" s="171"/>
      <c r="G22" s="115">
        <f ca="1">IFERROR(NOW()-F22,"-")</f>
        <v>45965.395604745368</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74"/>
      <c r="F23" s="171"/>
      <c r="G23" s="115">
        <f ca="1">IFERROR(NOW()-F23,"-")</f>
        <v>45965.395604745368</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74"/>
      <c r="F24" s="171"/>
      <c r="G24" s="115">
        <f ca="1">IFERROR(NOW()-F24,"-")</f>
        <v>45965.395604745368</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74"/>
      <c r="F25" s="171"/>
      <c r="G25" s="115">
        <f ca="1">IFERROR(NOW()-F25,"-")</f>
        <v>45965.395604745368</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74"/>
      <c r="F26" s="171"/>
      <c r="G26" s="115">
        <f ca="1">IFERROR(NOW()-F26,"-")</f>
        <v>45965.395604745368</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74"/>
      <c r="F27" s="171"/>
      <c r="G27" s="115">
        <f ca="1">IFERROR(NOW()-F27,"-")</f>
        <v>45965.395604745368</v>
      </c>
      <c r="H27" s="171"/>
      <c r="I27" s="169" t="str">
        <f>IFERROR(VLOOKUP(D27,DB!A:F,6,0),"")</f>
        <v/>
      </c>
      <c r="J27" s="102" t="str">
        <f>IFERROR(VLOOKUP(D27,DB!A:G,7,0),"")</f>
        <v/>
      </c>
      <c r="K27" s="172"/>
      <c r="L27" s="173" t="str">
        <f>IFERROR(VLOOKUP(D27,DB!A:I,9,0),"")</f>
        <v/>
      </c>
    </row>
    <row r="28" spans="1:12" ht="31.5" customHeight="1">
      <c r="A28" s="168"/>
      <c r="B28" s="169" t="str">
        <f>IFERROR(VLOOKUP(D28,DB!A:K,11,0),"")</f>
        <v/>
      </c>
      <c r="C28" s="170"/>
      <c r="D28" s="169"/>
      <c r="E28" s="174"/>
      <c r="F28" s="171"/>
      <c r="G28" s="115">
        <f ca="1">IFERROR(NOW()-F28,"-")</f>
        <v>45965.395604745368</v>
      </c>
      <c r="H28" s="171"/>
      <c r="I28" s="169" t="str">
        <f>IFERROR(VLOOKUP(D28,DB!A:F,6,0),"")</f>
        <v/>
      </c>
      <c r="J28" s="102" t="str">
        <f>IFERROR(VLOOKUP(D28,DB!A:G,7,0),"")</f>
        <v/>
      </c>
      <c r="K28" s="172"/>
      <c r="L28" s="173" t="str">
        <f>IFERROR(VLOOKUP(D28,DB!A:I,9,0),"")</f>
        <v/>
      </c>
    </row>
    <row r="29" spans="1:12" ht="31.5" customHeight="1">
      <c r="A29" s="168"/>
      <c r="B29" s="169" t="str">
        <f>IFERROR(VLOOKUP(D29,DB!A:K,11,0),"")</f>
        <v/>
      </c>
      <c r="C29" s="170"/>
      <c r="D29" s="169"/>
      <c r="E29" s="174"/>
      <c r="F29" s="171"/>
      <c r="G29" s="115">
        <f ca="1">IFERROR(NOW()-F29,"-")</f>
        <v>45965.395604745368</v>
      </c>
      <c r="H29" s="171"/>
      <c r="I29" s="169" t="str">
        <f>IFERROR(VLOOKUP(D29,DB!A:F,6,0),"")</f>
        <v/>
      </c>
      <c r="J29" s="102" t="str">
        <f>IFERROR(VLOOKUP(D29,DB!A:G,7,0),"")</f>
        <v/>
      </c>
      <c r="K29" s="172"/>
      <c r="L29" s="173" t="str">
        <f>IFERROR(VLOOKUP(D29,DB!A:I,9,0),"")</f>
        <v/>
      </c>
    </row>
    <row r="30" spans="1:12" ht="31.5" customHeight="1">
      <c r="A30" s="168"/>
      <c r="B30" s="169" t="str">
        <f>IFERROR(VLOOKUP(D30,DB!A:K,11,0),"")</f>
        <v/>
      </c>
      <c r="C30" s="170"/>
      <c r="D30" s="169"/>
      <c r="E30" s="174"/>
      <c r="F30" s="171"/>
      <c r="G30" s="115">
        <f ca="1">IFERROR(NOW()-F30,"-")</f>
        <v>45965.395604745368</v>
      </c>
      <c r="H30" s="171"/>
      <c r="I30" s="169" t="str">
        <f>IFERROR(VLOOKUP(D30,DB!A:F,6,0),"")</f>
        <v/>
      </c>
      <c r="J30" s="102" t="str">
        <f>IFERROR(VLOOKUP(D30,DB!A:G,7,0),"")</f>
        <v/>
      </c>
      <c r="K30" s="172"/>
      <c r="L30" s="173" t="str">
        <f>IFERROR(VLOOKUP(D30,DB!A:I,9,0),"")</f>
        <v/>
      </c>
    </row>
    <row r="31" spans="1:12" ht="31.5" customHeight="1">
      <c r="A31" s="168"/>
      <c r="B31" s="169" t="str">
        <f>IFERROR(VLOOKUP(D31,DB!A:K,11,0),"")</f>
        <v/>
      </c>
      <c r="C31" s="170"/>
      <c r="D31" s="169"/>
      <c r="E31" s="174"/>
      <c r="F31" s="171"/>
      <c r="G31" s="115">
        <f ca="1">IFERROR(NOW()-F31,"-")</f>
        <v>45965.395604745368</v>
      </c>
      <c r="H31" s="171"/>
      <c r="I31" s="169" t="str">
        <f>IFERROR(VLOOKUP(D31,DB!A:F,6,0),"")</f>
        <v/>
      </c>
      <c r="J31" s="102" t="str">
        <f>IFERROR(VLOOKUP(D31,DB!A:G,7,0),"")</f>
        <v/>
      </c>
      <c r="K31" s="172"/>
      <c r="L31" s="173" t="str">
        <f>IFERROR(VLOOKUP(D31,DB!A:I,9,0),"")</f>
        <v/>
      </c>
    </row>
    <row r="32" spans="1:12" ht="31.5" customHeight="1">
      <c r="A32" s="168"/>
      <c r="B32" s="169" t="str">
        <f>IFERROR(VLOOKUP(D32,DB!A:K,11,0),"")</f>
        <v/>
      </c>
      <c r="C32" s="170"/>
      <c r="D32" s="169"/>
      <c r="E32" s="174"/>
      <c r="F32" s="171"/>
      <c r="G32" s="115">
        <f ca="1">IFERROR(NOW()-F32,"-")</f>
        <v>45965.395604745368</v>
      </c>
      <c r="H32" s="171"/>
      <c r="I32" s="169" t="str">
        <f>IFERROR(VLOOKUP(D32,DB!A:F,6,0),"")</f>
        <v/>
      </c>
      <c r="J32" s="102" t="str">
        <f>IFERROR(VLOOKUP(D32,DB!A:G,7,0),"")</f>
        <v/>
      </c>
      <c r="K32" s="172"/>
      <c r="L32" s="173" t="str">
        <f>IFERROR(VLOOKUP(D32,DB!A:I,9,0),"")</f>
        <v/>
      </c>
    </row>
    <row r="33" spans="1:12" ht="31.5" customHeight="1">
      <c r="A33" s="168"/>
      <c r="B33" s="169" t="str">
        <f>IFERROR(VLOOKUP(D33,DB!A:K,11,0),"")</f>
        <v/>
      </c>
      <c r="C33" s="170"/>
      <c r="D33" s="169"/>
      <c r="E33" s="174"/>
      <c r="F33" s="171"/>
      <c r="G33" s="115">
        <f ca="1">IFERROR(NOW()-F33,"-")</f>
        <v>45965.395604745368</v>
      </c>
      <c r="H33" s="171"/>
      <c r="I33" s="169" t="str">
        <f>IFERROR(VLOOKUP(D33,DB!A:F,6,0),"")</f>
        <v/>
      </c>
      <c r="J33" s="102" t="str">
        <f>IFERROR(VLOOKUP(D33,DB!A:G,7,0),"")</f>
        <v/>
      </c>
      <c r="K33" s="172"/>
      <c r="L33" s="173" t="str">
        <f>IFERROR(VLOOKUP(D33,DB!A:I,9,0),"")</f>
        <v/>
      </c>
    </row>
    <row r="34" spans="1:12" ht="31.5" customHeight="1">
      <c r="A34" s="168"/>
      <c r="B34" s="169" t="str">
        <f>IFERROR(VLOOKUP(D34,DB!A:K,11,0),"")</f>
        <v/>
      </c>
      <c r="C34" s="170"/>
      <c r="D34" s="169"/>
      <c r="E34" s="174"/>
      <c r="F34" s="171"/>
      <c r="G34" s="115">
        <f ca="1">IFERROR(NOW()-F34,"-")</f>
        <v>45965.395604745368</v>
      </c>
      <c r="H34" s="171"/>
      <c r="I34" s="169" t="str">
        <f>IFERROR(VLOOKUP(D34,DB!A:F,6,0),"")</f>
        <v/>
      </c>
      <c r="J34" s="102" t="str">
        <f>IFERROR(VLOOKUP(D34,DB!A:G,7,0),"")</f>
        <v/>
      </c>
      <c r="K34" s="172"/>
      <c r="L34" s="173" t="str">
        <f>IFERROR(VLOOKUP(D34,DB!A:I,9,0),"")</f>
        <v/>
      </c>
    </row>
    <row r="35" spans="1:12" ht="31.5" customHeight="1">
      <c r="A35" s="168"/>
      <c r="B35" s="169" t="str">
        <f>IFERROR(VLOOKUP(D35,DB!A:K,11,0),"")</f>
        <v/>
      </c>
      <c r="C35" s="170"/>
      <c r="D35" s="169"/>
      <c r="E35" s="174"/>
      <c r="F35" s="171"/>
      <c r="G35" s="115">
        <f ca="1">IFERROR(NOW()-F35,"-")</f>
        <v>45965.395604745368</v>
      </c>
      <c r="H35" s="171"/>
      <c r="I35" s="169" t="str">
        <f>IFERROR(VLOOKUP(D35,DB!A:F,6,0),"")</f>
        <v/>
      </c>
      <c r="J35" s="102" t="str">
        <f>IFERROR(VLOOKUP(D35,DB!A:G,7,0),"")</f>
        <v/>
      </c>
      <c r="K35" s="172"/>
      <c r="L35" s="173" t="str">
        <f>IFERROR(VLOOKUP(D35,DB!A:I,9,0),"")</f>
        <v/>
      </c>
    </row>
    <row r="36" spans="1:12" ht="31.5" customHeight="1">
      <c r="A36" s="168"/>
      <c r="B36" s="169" t="str">
        <f>IFERROR(VLOOKUP(D36,DB!A:K,11,0),"")</f>
        <v/>
      </c>
      <c r="C36" s="170"/>
      <c r="D36" s="169"/>
      <c r="E36" s="174"/>
      <c r="F36" s="171"/>
      <c r="G36" s="115">
        <f ca="1">IFERROR(NOW()-F36,"-")</f>
        <v>45965.395604745368</v>
      </c>
      <c r="H36" s="171"/>
      <c r="I36" s="169" t="str">
        <f>IFERROR(VLOOKUP(D36,DB!A:F,6,0),"")</f>
        <v/>
      </c>
      <c r="J36" s="102" t="str">
        <f>IFERROR(VLOOKUP(D36,DB!A:G,7,0),"")</f>
        <v/>
      </c>
      <c r="K36" s="172"/>
      <c r="L36" s="173" t="str">
        <f>IFERROR(VLOOKUP(D36,DB!A:I,9,0),"")</f>
        <v/>
      </c>
    </row>
    <row r="37" spans="1:12" ht="31.5" customHeight="1">
      <c r="A37" s="103"/>
      <c r="B37" s="102" t="str">
        <f>IFERROR(VLOOKUP(D37,DB!A:K,11,0),"")</f>
        <v/>
      </c>
      <c r="C37" s="104"/>
      <c r="D37" s="102"/>
      <c r="E37" s="105"/>
      <c r="F37" s="106"/>
      <c r="G37" s="76">
        <f ca="1">IFERROR(NOW()-F37,"-")</f>
        <v>45965.395604745368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45965.395604745368</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45965.395604745368</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45965.395604745368</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45965.395604745368</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45965.395604745368</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45965.395604745368</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45965.395604745368</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45965.395604745368</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45965.395604745368</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45965.395604745368</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45965.395604745368</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45965.395604745368</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45965.395604745368</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45965.395604745368</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45965.395604745368</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45965.395604745368</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45965.395604745368</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45965.395604745368</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45965.395604745368</v>
      </c>
      <c r="H56" s="106"/>
      <c r="I56" s="102" t="str">
        <f>IFERROR(VLOOKUP(D56,DB!A:F,6,0),"")</f>
        <v/>
      </c>
      <c r="J56" s="101" t="str">
        <f>IFERROR(VLOOKUP(D56,DB!A:G,7,0),"")</f>
        <v/>
      </c>
      <c r="K56" s="107"/>
      <c r="L56" s="108" t="str">
        <f>IFERROR(VLOOKUP(D56,DB!A:I,9,0),"")</f>
        <v/>
      </c>
    </row>
  </sheetData>
  <dataValidations count="2">
    <dataValidation allowBlank="1" showInputMessage="1" showErrorMessage="1" sqref="E1" xr:uid="{380493DB-286A-4683-AF55-C78F04945A49}"/>
    <dataValidation type="list" allowBlank="1" showInputMessage="1" showErrorMessage="1" sqref="E2:E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2025-11-04T06:30:00Z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