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913" documentId="13_ncr:1_{F6CB121F-512D-4AA6-A0C1-0FB36C537598}" xr6:coauthVersionLast="47" xr6:coauthVersionMax="47" xr10:uidLastSave="{275CFC23-330D-4AAE-A3FC-AF3E4E8AF126}"/>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0" i="1" l="1"/>
  <c r="I11" i="1"/>
  <c r="B3" i="6"/>
  <c r="B4" i="6"/>
  <c r="B5" i="6"/>
  <c r="B6" i="6"/>
  <c r="B7" i="6"/>
  <c r="B8" i="6"/>
  <c r="B9" i="6"/>
  <c r="B10" i="6"/>
  <c r="B11" i="6"/>
  <c r="B12" i="6"/>
  <c r="B13" i="6"/>
  <c r="B14" i="6"/>
  <c r="B15" i="6"/>
  <c r="B16" i="6"/>
  <c r="B17" i="6"/>
  <c r="B18" i="6"/>
  <c r="G3" i="6"/>
  <c r="G4" i="6"/>
  <c r="G5" i="6"/>
  <c r="G6" i="6"/>
  <c r="G7" i="6"/>
  <c r="G8" i="6"/>
  <c r="G9" i="6"/>
  <c r="G10" i="6"/>
  <c r="G11" i="6"/>
  <c r="G12" i="6"/>
  <c r="G13" i="6"/>
  <c r="G14" i="6"/>
  <c r="G15" i="6"/>
  <c r="G16" i="6"/>
  <c r="G17" i="6"/>
  <c r="G18" i="6"/>
  <c r="I3" i="6"/>
  <c r="I4" i="6"/>
  <c r="I5" i="6"/>
  <c r="I6" i="6"/>
  <c r="I7" i="6"/>
  <c r="I8" i="6"/>
  <c r="I9" i="6"/>
  <c r="I10" i="6"/>
  <c r="I11" i="6"/>
  <c r="I12" i="6"/>
  <c r="I13" i="6"/>
  <c r="I14" i="6"/>
  <c r="I15" i="6"/>
  <c r="I16" i="6"/>
  <c r="I17" i="6"/>
  <c r="I18" i="6"/>
  <c r="J3" i="6"/>
  <c r="J4" i="6"/>
  <c r="J5" i="6"/>
  <c r="J6" i="6"/>
  <c r="J7" i="6"/>
  <c r="J8" i="6"/>
  <c r="J9" i="6"/>
  <c r="J10" i="6"/>
  <c r="J11" i="6"/>
  <c r="J12" i="6"/>
  <c r="J13" i="6"/>
  <c r="J14" i="6"/>
  <c r="J15" i="6"/>
  <c r="J16" i="6"/>
  <c r="J17" i="6"/>
  <c r="J18" i="6"/>
  <c r="L3" i="6"/>
  <c r="L4" i="6"/>
  <c r="L5" i="6"/>
  <c r="L6" i="6"/>
  <c r="L7" i="6"/>
  <c r="L8" i="6"/>
  <c r="L9" i="6"/>
  <c r="L10" i="6"/>
  <c r="L11" i="6"/>
  <c r="L12" i="6"/>
  <c r="L13" i="6"/>
  <c r="L14" i="6"/>
  <c r="L15" i="6"/>
  <c r="L16" i="6"/>
  <c r="L17" i="6"/>
  <c r="L18" i="6"/>
  <c r="L2" i="6"/>
  <c r="I2" i="6"/>
  <c r="G2" i="6"/>
  <c r="B2" i="6"/>
  <c r="J2"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I3" i="1"/>
  <c r="I4" i="1"/>
  <c r="I5" i="1"/>
  <c r="I6" i="1"/>
  <c r="I7" i="1"/>
  <c r="I8" i="1"/>
  <c r="I9"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4" i="2"/>
  <c r="G4" i="2"/>
  <c r="I4" i="2"/>
  <c r="J4" i="2"/>
  <c r="L4" i="2"/>
  <c r="I3" i="5"/>
  <c r="B5" i="5"/>
  <c r="G5" i="5"/>
  <c r="I5" i="5"/>
  <c r="J5" i="5"/>
  <c r="L5" i="5"/>
  <c r="B6" i="5"/>
  <c r="G6" i="5"/>
  <c r="I6" i="5"/>
  <c r="J6" i="5"/>
  <c r="L6" i="5"/>
  <c r="B7" i="5"/>
  <c r="G7" i="5"/>
  <c r="I7" i="5"/>
  <c r="J7" i="5"/>
  <c r="L7" i="5"/>
  <c r="B8" i="5"/>
  <c r="G8" i="5"/>
  <c r="I8" i="5"/>
  <c r="J8" i="5"/>
  <c r="L8"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<sst xmlns="http://schemas.openxmlformats.org/spreadsheetml/2006/main" count="180283" uniqueCount="39126">
  <si>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</si>
  <si>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</si>
  <si>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</si>
  <si>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</si>
  <si>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</si>
  <si>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</si>
  <si>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</si>
  <si>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</si>
  <si>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</si>
  <si>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</si>
  <si>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</si>
  <si>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</si>
  <si>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</si>
  <si>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</si>
  <si>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</si>
  <si>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</si>
  <si>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</si>
  <si>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</si>
  <si>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</si>
  <si>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</si>
  <si>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</si>
  <si>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</si>
  <si>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</si>
  <si>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</si>
  <si>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</si>
  <si>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</si>
  <si>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</si>
  <si>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</si>
  <si>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</si>
  <si>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</si>
  <si>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</si>
  <si>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</si>
  <si>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</si>
  <si>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</si>
  <si>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</si>
  <si>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</si>
  <si>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</si>
  <si>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</si>
  <si>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</si>
  <si>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</si>
  <si>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</si>
  <si>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</si>
  <si>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</si>
  <si>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</si>
  <si>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</si>
  <si>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</si>
  <si>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</si>
  <si>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</si>
  <si>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</si>
  <si>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</si>
  <si>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</si>
  <si>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</si>
  <si>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</si>
  <si>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</si>
  <si>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</si>
  <si>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</si>
  <si>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</si>
  <si>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</si>
  <si>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</si>
  <si>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</si>
  <si>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</si>
  <si>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</si>
  <si>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</si>
  <si>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</si>
  <si>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</si>
  <si>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</si>
  <si>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</si>
  <si>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</si>
  <si>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</si>
  <si>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</si>
  <si>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</si>
  <si>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</si>
  <si>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</si>
  <si>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</si>
  <si>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</si>
  <si>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</si>
  <si>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</si>
  <si>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</si>
  <si>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</si>
  <si>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</si>
  <si>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</si>
  <si>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</si>
  <si>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</si>
  <si>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</si>
  <si>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</si>
  <si>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</si>
  <si>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</si>
  <si>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</si>
  <si>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</si>
  <si>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</si>
  <si>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</si>
  <si>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</si>
  <si>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</si>
  <si>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</si>
  <si>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</si>
  <si>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</si>
  <si>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</si>
  <si>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</si>
  <si>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</si>
  <si>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</si>
  <si>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</si>
  <si>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</si>
  <si>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</si>
  <si>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</si>
  <si>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</si>
  <si>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</si>
  <si>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</si>
  <si>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</si>
  <si>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</si>
  <si>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</si>
  <si>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</si>
  <si>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</si>
  <si>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</si>
  <si>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</si>
  <si>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</si>
  <si>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</si>
  <si>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</si>
  <si>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</si>
  <si>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</si>
  <si>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</si>
  <si>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</si>
  <si>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</si>
  <si>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</si>
  <si>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</si>
  <si>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</si>
  <si>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</si>
  <si>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</si>
  <si>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</si>
  <si>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</si>
  <si>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</si>
  <si>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</si>
  <si>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</si>
  <si>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</si>
  <si>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</si>
  <si>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</si>
  <si>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</si>
  <si>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</si>
  <si>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</si>
  <si>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</si>
  <si>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</si>
  <si>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</si>
  <si>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</si>
  <si>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</si>
  <si>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</si>
  <si>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</si>
  <si>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</si>
  <si>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</si>
  <si>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</si>
  <si>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</si>
  <si>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</si>
  <si>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</si>
  <si>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</si>
  <si>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</si>
  <si>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</si>
  <si>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</si>
  <si>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</si>
  <si>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</si>
  <si>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</si>
  <si>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</si>
  <si>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</si>
  <si>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</si>
  <si>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</si>
  <si>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</si>
  <si>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</si>
  <si>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</si>
  <si>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</si>
  <si>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</si>
  <si>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</si>
  <si>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</si>
  <si>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</si>
  <si>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</si>
  <si>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</si>
  <si>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</si>
  <si>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</si>
  <si>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</si>
  <si>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</si>
  <si>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</si>
  <si>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</si>
  <si>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</si>
  <si>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</si>
  <si>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</si>
  <si>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</si>
  <si>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</si>
  <si>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</si>
  <si>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</si>
  <si>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</si>
  <si>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</si>
  <si>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</si>
  <si>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</si>
  <si>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</si>
  <si>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</si>
  <si>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</si>
  <si>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</si>
  <si>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</si>
  <si>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</si>
  <si>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</si>
  <si>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</si>
  <si>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</si>
  <si>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</si>
  <si>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</si>
  <si>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</si>
  <si>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</si>
  <si>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</si>
  <si>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</si>
  <si>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</si>
  <si>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</si>
  <si>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</si>
  <si>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</si>
  <si>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</si>
  <si>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</si>
  <si>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</si>
  <si>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</si>
  <si>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</si>
  <si>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</si>
  <si>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</si>
  <si>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</si>
  <si>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</si>
  <si>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</si>
  <si>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</si>
  <si>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</si>
  <si>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</si>
  <si>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</si>
  <si>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</si>
  <si>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</si>
  <si>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</si>
  <si>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</si>
  <si>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</si>
  <si>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</si>
  <si>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</si>
  <si>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</si>
  <si>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</si>
  <si>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</si>
  <si>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</si>
  <si>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</si>
  <si>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</si>
  <si>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</si>
  <si>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</si>
  <si>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</si>
  <si>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</si>
  <si>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</si>
  <si>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</si>
  <si>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</si>
  <si>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</si>
  <si>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</si>
  <si>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</si>
  <si>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</si>
  <si>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</si>
  <si>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</si>
  <si>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</si>
  <si>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</si>
  <si>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</si>
  <si>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</si>
  <si>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</si>
  <si>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</si>
  <si>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</si>
  <si>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</si>
  <si>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</si>
  <si>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</si>
  <si>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</si>
  <si>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</si>
  <si>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</si>
  <si>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</si>
  <si>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</si>
  <si>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</si>
  <si>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</si>
  <si>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</si>
  <si>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</si>
  <si>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</si>
  <si>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</si>
  <si>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</si>
  <si>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</si>
  <si>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</si>
  <si>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</si>
  <si>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</si>
  <si>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</si>
  <si>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</si>
  <si>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</si>
  <si>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</si>
  <si>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</si>
  <si>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</si>
  <si>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</si>
  <si>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</si>
  <si>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</si>
  <si>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</si>
  <si>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</si>
  <si>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</si>
  <si>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</si>
  <si>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</si>
  <si>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</si>
  <si>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</si>
  <si>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</si>
  <si>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</si>
  <si>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</si>
  <si>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</si>
  <si>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</si>
  <si>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</si>
  <si>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</si>
  <si>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</si>
  <si>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</si>
  <si>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</si>
  <si>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</si>
  <si>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</si>
  <si>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</si>
  <si>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</si>
  <si>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</si>
  <si>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</si>
  <si>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</si>
  <si>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</si>
  <si>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</si>
  <si>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</si>
  <si>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</si>
  <si>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</si>
  <si>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</si>
  <si>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</si>
  <si>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</si>
  <si>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</si>
  <si>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</si>
  <si>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</si>
  <si>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</si>
  <si>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</si>
  <si>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</si>
  <si>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</si>
  <si>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</si>
  <si>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</si>
  <si>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</si>
  <si>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</si>
  <si>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</si>
  <si>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</si>
  <si>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</si>
  <si>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</si>
  <si>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</si>
  <si>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</si>
  <si>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</si>
  <si>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</si>
  <si>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</si>
  <si>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</si>
  <si>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</si>
  <si>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</si>
  <si>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</si>
  <si>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</si>
  <si>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</si>
  <si>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</si>
  <si>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</si>
  <si>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</si>
  <si>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</si>
  <si>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</si>
  <si>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</si>
  <si>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</si>
  <si>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</si>
  <si>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</si>
  <si>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</si>
  <si>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</si>
  <si>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</si>
  <si>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</si>
  <si>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</si>
  <si>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</si>
  <si>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</si>
  <si>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</si>
  <si>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</si>
  <si>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</si>
  <si>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</si>
  <si>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</si>
  <si>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</si>
  <si>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</si>
  <si>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</si>
  <si>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</si>
  <si>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</si>
  <si>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</si>
  <si>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</si>
  <si>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</si>
  <si>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</si>
  <si>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</si>
  <si>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</si>
  <si>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</si>
  <si>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</si>
  <si>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</si>
  <si>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</si>
  <si>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</si>
  <si>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</si>
  <si>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</si>
  <si>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</si>
  <si>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</si>
  <si>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</si>
  <si>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</si>
  <si>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</si>
  <si>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</si>
  <si>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</si>
  <si>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</si>
  <si>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</si>
  <si>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</si>
  <si>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</si>
  <si>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</si>
  <si>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</si>
  <si>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</si>
  <si>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</si>
  <si>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</si>
  <si>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</si>
  <si>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</si>
  <si>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</si>
  <si>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</si>
  <si>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</si>
  <si>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</si>
  <si>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</si>
  <si>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</si>
  <si>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</si>
  <si>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</si>
  <si>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</si>
  <si>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</si>
  <si>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</si>
  <si>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</si>
  <si>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</si>
  <si>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</si>
  <si>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</si>
  <si>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</si>
  <si>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</si>
  <si>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</si>
  <si>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</si>
  <si>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</si>
  <si>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</si>
  <si>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</si>
  <si>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</si>
  <si>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</si>
  <si>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</si>
  <si>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</si>
  <si>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</si>
  <si>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</si>
  <si>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</si>
  <si>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</si>
  <si>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</si>
  <si>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</si>
  <si>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</si>
  <si>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</si>
  <si>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</si>
  <si>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</si>
  <si>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</si>
  <si>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</si>
  <si>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</si>
  <si>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</si>
  <si>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</si>
  <si>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</si>
  <si>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</si>
  <si>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</si>
  <si>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</si>
  <si>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</si>
  <si>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</si>
  <si>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</si>
  <si>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</si>
  <si>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</si>
  <si>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</si>
  <si>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</si>
  <si>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</si>
  <si>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</si>
  <si>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</si>
  <si>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</si>
  <si>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</si>
  <si>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</si>
  <si>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</si>
  <si>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</si>
  <si>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</si>
  <si>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</si>
  <si>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</si>
  <si>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</si>
  <si>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</si>
  <si>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</si>
  <si>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</si>
  <si>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</si>
  <si>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</si>
  <si>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</si>
  <si>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</si>
  <si>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</si>
  <si>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</si>
  <si>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</si>
  <si>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</si>
  <si>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</si>
  <si>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</si>
  <si>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</si>
  <si>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</si>
  <si>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</si>
  <si>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</si>
  <si>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</si>
  <si>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</si>
  <si>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</si>
  <si>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</si>
  <si>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</si>
  <si>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</si>
  <si>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</si>
  <si>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</si>
  <si>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</si>
  <si>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</si>
  <si>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</si>
  <si>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</si>
  <si>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</si>
  <si>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</si>
  <si>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</si>
  <si>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</si>
  <si>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</si>
  <si>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</si>
  <si>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</si>
  <si>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</si>
  <si>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</si>
  <si>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</si>
  <si>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</si>
  <si>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</si>
  <si>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</si>
  <si>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</si>
  <si>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</si>
  <si>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</si>
  <si>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</si>
  <si>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</si>
  <si>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</si>
  <si>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</si>
  <si>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</si>
  <si>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</si>
  <si>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</si>
  <si>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</si>
  <si>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</si>
  <si>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</si>
  <si>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</si>
  <si>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</si>
  <si>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</si>
  <si>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</si>
  <si>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</si>
  <si>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</si>
  <si>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</si>
  <si>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</si>
  <si>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</si>
  <si>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</si>
  <si>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</si>
  <si>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</si>
  <si>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</si>
  <si>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</si>
  <si>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</si>
  <si>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</si>
  <si>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</si>
  <si>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</si>
  <si>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</si>
  <si>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</si>
  <si>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</si>
  <si>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</si>
  <si>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</si>
  <si>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</si>
  <si>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</si>
  <si>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</si>
  <si>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</si>
  <si>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</si>
  <si>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</si>
  <si>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</si>
  <si>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</si>
  <si>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</si>
  <si>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</si>
  <si>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</si>
  <si>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</si>
  <si>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</si>
  <si>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</si>
  <si>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</si>
  <si>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</si>
  <si>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</si>
  <si>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</si>
  <si>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</si>
  <si>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</si>
  <si>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</si>
  <si>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</si>
  <si>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</si>
  <si>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</si>
  <si>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</si>
  <si>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</si>
  <si>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</si>
  <si>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</si>
  <si>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</si>
  <si>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</si>
  <si>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</si>
  <si>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</si>
  <si>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</si>
  <si>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</si>
  <si>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</si>
  <si>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</si>
  <si>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</si>
  <si>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</si>
  <si>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</si>
  <si>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</si>
  <si>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</si>
  <si>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</si>
  <si>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</si>
  <si>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</si>
  <si>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</si>
  <si>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</si>
  <si>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</si>
  <si>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</si>
  <si>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</si>
  <si>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</si>
  <si>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</si>
  <si>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</si>
  <si>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</si>
  <si>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</si>
  <si>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</si>
  <si>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</si>
  <si>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</si>
  <si>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</si>
  <si>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</si>
  <si>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</si>
  <si>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</si>
  <si>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</si>
  <si>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</si>
  <si>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</si>
  <si>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</si>
  <si>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</si>
  <si>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</si>
  <si>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</si>
  <si>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</si>
  <si>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</si>
  <si>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</si>
  <si>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</si>
  <si>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</si>
  <si>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</si>
  <si>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</si>
  <si>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</si>
  <si>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</si>
  <si>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</si>
  <si>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</si>
  <si>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</si>
  <si>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</si>
  <si>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</si>
  <si>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</si>
  <si>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</si>
  <si>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</si>
  <si>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</si>
  <si>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</si>
  <si>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</si>
  <si>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</si>
  <si>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</si>
  <si>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</si>
  <si>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</si>
  <si>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</si>
  <si>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</si>
  <si>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</si>
  <si>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</si>
  <si>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</si>
  <si>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</si>
  <si>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</si>
  <si>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</si>
  <si>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</si>
  <si>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</si>
  <si>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</si>
  <si>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</si>
  <si>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</si>
  <si>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</si>
  <si>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</si>
  <si>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</si>
  <si>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</si>
  <si>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</si>
  <si>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</si>
  <si>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</si>
  <si>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</si>
  <si>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</si>
  <si>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</si>
  <si>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</si>
  <si>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</si>
  <si>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</si>
  <si>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</si>
  <si>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</si>
  <si>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</si>
  <si>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</si>
  <si>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</si>
  <si>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</si>
  <si>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</si>
  <si>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</si>
  <si>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</si>
  <si>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</si>
  <si>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</si>
  <si>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</si>
  <si>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</si>
  <si>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</si>
  <si>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</si>
  <si>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</si>
  <si>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</si>
  <si>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</si>
  <si>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</si>
  <si>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</si>
  <si>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</si>
  <si>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</si>
  <si>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</si>
  <si>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</si>
  <si>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</si>
  <si>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</si>
  <si>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</si>
  <si>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</si>
  <si>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</si>
  <si>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</si>
  <si>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</si>
  <si>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</si>
  <si>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</si>
  <si>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</si>
  <si>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</si>
  <si>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</si>
  <si>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</si>
  <si>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</si>
  <si>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</si>
  <si>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</si>
  <si>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</si>
  <si>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</si>
  <si>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</si>
  <si>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</si>
  <si>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</si>
  <si>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</si>
  <si>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</si>
  <si>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</si>
  <si>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</si>
  <si>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</si>
  <si>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</si>
  <si>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</si>
  <si>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</si>
  <si>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</si>
  <si>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</si>
  <si>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</si>
  <si>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</si>
  <si>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</si>
  <si>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</si>
  <si>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</si>
  <si>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</si>
  <si>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</si>
  <si>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</si>
  <si>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</si>
  <si>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</si>
  <si>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</si>
  <si>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</si>
  <si>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</si>
  <si>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</si>
  <si>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</si>
  <si>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</si>
  <si>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</si>
  <si>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</si>
  <si>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</si>
  <si>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</si>
  <si>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</si>
  <si>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</si>
  <si>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</si>
  <si>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</si>
  <si>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</si>
  <si>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</si>
  <si>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</si>
  <si>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</si>
  <si>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</si>
  <si>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</si>
  <si>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</si>
  <si>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</si>
  <si>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</si>
  <si>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</si>
  <si>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</si>
  <si>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</si>
  <si>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</si>
  <si>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</si>
  <si>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</si>
  <si>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</si>
  <si>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</si>
  <si>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</si>
  <si>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</si>
  <si>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</si>
  <si>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</si>
  <si>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</si>
  <si>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</si>
  <si>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</si>
  <si>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</si>
  <si>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</si>
  <si>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</si>
  <si>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</si>
  <si>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</si>
  <si>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</si>
  <si>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</si>
  <si>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</si>
  <si>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</si>
  <si>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</si>
  <si>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</si>
  <si>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</si>
  <si>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</si>
  <si>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</si>
  <si>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</si>
  <si>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</si>
  <si>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</si>
  <si>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</si>
  <si>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</si>
  <si>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</si>
  <si>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</si>
  <si>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</si>
  <si>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</si>
  <si>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</si>
  <si>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</si>
  <si>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</si>
  <si>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</si>
  <si>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</si>
  <si>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</si>
  <si>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</si>
  <si>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</si>
  <si>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</si>
  <si>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</si>
  <si>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</si>
  <si>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</si>
  <si>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</si>
  <si>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</si>
  <si>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</si>
  <si>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</si>
  <si>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</si>
  <si>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</si>
  <si>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</si>
  <si>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</si>
  <si>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</si>
  <si>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</si>
  <si>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</si>
  <si>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</si>
  <si>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</si>
  <si>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</si>
  <si>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</si>
  <si>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</si>
  <si>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</si>
  <si>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</si>
  <si>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</si>
  <si>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</si>
  <si>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</si>
  <si>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</si>
  <si>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</si>
  <si>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</si>
  <si>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</si>
  <si>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</si>
  <si>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</si>
  <si>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</si>
  <si>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</si>
  <si>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</si>
  <si>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</si>
  <si>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</si>
  <si>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</si>
  <si>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</si>
  <si>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</si>
  <si>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</si>
  <si>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</si>
  <si>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</si>
  <si>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</si>
  <si>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</si>
  <si>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</si>
  <si>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</si>
  <si>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</si>
  <si>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</si>
  <si>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</si>
  <si>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</si>
  <si>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</si>
  <si>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</si>
  <si>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</si>
  <si>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</si>
  <si>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</si>
  <si>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</si>
  <si>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</si>
  <si>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</si>
  <si>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</si>
  <si>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</si>
  <si>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</si>
  <si>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</si>
  <si>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</si>
  <si>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</si>
  <si>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</si>
  <si>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</si>
  <si>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</si>
  <si>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</si>
  <si>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</si>
  <si>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</si>
  <si>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</si>
  <si>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</si>
  <si>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</si>
  <si>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</si>
  <si>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</si>
  <si>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</si>
  <si>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</si>
  <si>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</si>
  <si>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</si>
  <si>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</si>
  <si>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</si>
  <si>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</si>
  <si>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</si>
  <si>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</si>
  <si>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</si>
  <si>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</si>
  <si>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</si>
  <si>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</si>
  <si>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</si>
  <si>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</si>
  <si>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</si>
  <si>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</si>
  <si>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</si>
  <si>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</si>
  <si>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</si>
  <si>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</si>
  <si>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</si>
  <si>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</si>
  <si>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</si>
  <si>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</si>
  <si>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</si>
  <si>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</si>
  <si>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</si>
  <si>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</si>
  <si>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</si>
  <si>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</si>
  <si>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</si>
  <si>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</si>
  <si>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</si>
  <si>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</si>
  <si>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</si>
  <si>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</si>
  <si>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</si>
  <si>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</si>
  <si>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</si>
  <si>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</si>
  <si>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</si>
  <si>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</si>
  <si>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</si>
  <si>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</si>
  <si>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</si>
  <si>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</si>
  <si>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</si>
  <si>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</si>
  <si>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</si>
  <si>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</si>
  <si>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</si>
  <si>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</si>
  <si>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</si>
  <si>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</si>
  <si>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</si>
  <si>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</si>
  <si>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</si>
  <si>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</si>
  <si>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</si>
  <si>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</si>
  <si>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</si>
  <si>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</si>
  <si>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</si>
  <si>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</si>
  <si>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</si>
  <si>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</si>
  <si>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</si>
  <si>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</si>
  <si>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</si>
  <si>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</si>
  <si>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</si>
  <si>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</si>
  <si>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</si>
  <si>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</si>
  <si>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</si>
  <si>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</si>
  <si>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</si>
  <si>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</si>
  <si>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</si>
  <si>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</si>
  <si>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</si>
  <si>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</si>
  <si>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</si>
  <si>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</si>
  <si>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</si>
  <si>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</si>
  <si>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</si>
  <si>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</si>
  <si>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</si>
  <si>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</si>
  <si>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</si>
  <si>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</si>
  <si>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</si>
  <si>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</si>
  <si>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</si>
  <si>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</si>
  <si>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</si>
  <si>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</si>
  <si>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</si>
  <si>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</si>
  <si>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</si>
  <si>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</si>
  <si>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</si>
  <si>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</si>
  <si>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</si>
  <si>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</si>
  <si>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</si>
  <si>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</si>
  <si>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</si>
  <si>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</si>
  <si>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</si>
  <si>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</si>
  <si>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</si>
  <si>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</si>
  <si>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</si>
  <si>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</si>
  <si>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</si>
  <si>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</si>
  <si>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</si>
  <si>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</si>
  <si>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</si>
  <si>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</si>
  <si>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</si>
  <si>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</si>
  <si>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</si>
  <si>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</si>
  <si>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</si>
  <si>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</si>
  <si>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</si>
  <si>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</si>
  <si>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</si>
  <si>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</si>
  <si>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</si>
  <si>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</si>
  <si>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</si>
  <si>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</si>
  <si>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</si>
  <si>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</si>
  <si>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</si>
  <si>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</si>
  <si>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</si>
  <si>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</si>
  <si>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</si>
  <si>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</si>
  <si>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</si>
  <si>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</si>
  <si>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</si>
  <si>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</si>
  <si>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</si>
  <si>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</si>
  <si>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</si>
  <si>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</si>
  <si>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</si>
  <si>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</si>
  <si>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</si>
  <si>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</si>
  <si>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</si>
  <si>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</si>
  <si>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</si>
  <si>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</si>
  <si>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</si>
  <si>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</si>
  <si>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</si>
  <si>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</si>
  <si>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</si>
  <si>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</si>
  <si>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</si>
  <si>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</si>
  <si>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</si>
  <si>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</si>
  <si>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</si>
  <si>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</si>
  <si>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</si>
  <si>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</si>
  <si>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</si>
  <si>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</si>
  <si>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</si>
  <si>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</si>
  <si>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</si>
  <si>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</si>
  <si>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</si>
  <si>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</si>
  <si>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</si>
  <si>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</si>
  <si>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</si>
  <si>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</si>
  <si>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</si>
  <si>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</si>
  <si>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</si>
  <si>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</si>
  <si>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</si>
  <si>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</si>
  <si>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</si>
  <si>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</si>
  <si>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</si>
  <si>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</si>
  <si>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</si>
  <si>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</si>
  <si>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</si>
  <si>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</si>
  <si>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</si>
  <si>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</si>
  <si>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</si>
  <si>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</si>
  <si>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</si>
  <si>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</si>
  <si>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</si>
  <si>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</si>
  <si>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</si>
  <si>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</si>
  <si>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</si>
  <si>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</si>
  <si>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</si>
  <si>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</si>
  <si>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</si>
  <si>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</si>
  <si>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</si>
  <si>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</si>
  <si>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</si>
  <si>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</si>
  <si>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</si>
  <si>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</si>
  <si>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</si>
  <si>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</si>
  <si>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</si>
  <si>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</si>
  <si>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</si>
  <si>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</si>
  <si>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</si>
  <si>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</si>
  <si>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</si>
  <si>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</si>
  <si>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</si>
  <si>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</si>
  <si>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</si>
  <si>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</si>
  <si>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</si>
  <si>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</si>
  <si>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</si>
  <si>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</si>
  <si>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</si>
  <si>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</si>
  <si>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</si>
  <si>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</si>
  <si>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</si>
  <si>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</si>
  <si>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</si>
  <si>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</si>
  <si>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</si>
  <si>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</si>
  <si>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</si>
  <si>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</si>
  <si>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</si>
  <si>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</si>
  <si>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</si>
  <si>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</si>
  <si>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</si>
  <si>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</si>
  <si>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</si>
  <si>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</si>
  <si>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</si>
  <si>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</si>
  <si>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</si>
  <si>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</si>
  <si>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</si>
  <si>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</si>
  <si>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</si>
  <si>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</si>
  <si>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</si>
  <si>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</si>
  <si>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</si>
  <si>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</si>
  <si>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</si>
  <si>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</si>
  <si>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</si>
  <si>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</si>
  <si>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</si>
  <si>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</si>
  <si>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</si>
  <si>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</si>
  <si>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</si>
  <si>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</si>
  <si>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</si>
  <si>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</si>
  <si>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</si>
  <si>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</si>
  <si>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</si>
  <si>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</si>
  <si>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</si>
  <si>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</si>
  <si>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</si>
  <si>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</si>
  <si>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</si>
  <si>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</si>
  <si>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</si>
  <si>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</si>
  <si>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</si>
  <si>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</si>
  <si>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</si>
  <si>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</si>
  <si>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</si>
  <si>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</si>
  <si>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</si>
  <si>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</si>
  <si>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</si>
  <si>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</si>
  <si>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</si>
  <si>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</si>
  <si>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</si>
  <si>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</si>
  <si>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</si>
  <si>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</si>
  <si>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</si>
  <si>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</si>
  <si>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</si>
  <si>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</si>
  <si>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</si>
  <si>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</si>
  <si>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</si>
  <si>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</si>
  <si>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</si>
  <si>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</si>
  <si>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</si>
  <si>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</si>
  <si>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</si>
  <si>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</si>
  <si>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</si>
  <si>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</si>
  <si>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</si>
  <si>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</si>
  <si>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</si>
  <si>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</si>
  <si>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</si>
  <si>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</si>
  <si>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</si>
  <si>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</si>
  <si>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</si>
  <si>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</si>
  <si>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</si>
  <si>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</si>
  <si>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</si>
  <si>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</si>
  <si>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</si>
  <si>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</si>
  <si>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</si>
  <si>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</si>
  <si>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</si>
  <si>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</si>
  <si>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</si>
  <si>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</si>
  <si>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</si>
  <si>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</si>
  <si>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</si>
  <si>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</si>
  <si>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</si>
  <si>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</si>
  <si>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</si>
  <si>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</si>
  <si>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</si>
  <si>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</si>
  <si>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</si>
  <si>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</si>
  <si>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</si>
  <si>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</si>
  <si>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</si>
  <si>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</si>
  <si>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</si>
  <si>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</si>
  <si>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</si>
  <si>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</si>
  <si>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</si>
  <si>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</si>
  <si>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</si>
  <si>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</si>
  <si>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</si>
  <si>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</si>
  <si>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</si>
  <si>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</si>
  <si>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</si>
  <si>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</si>
  <si>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</si>
  <si>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</si>
  <si>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</si>
  <si>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</si>
  <si>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</si>
  <si>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</si>
  <si>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</si>
  <si>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</si>
  <si>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</si>
  <si>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</si>
  <si>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</si>
  <si>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</si>
  <si>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</si>
  <si>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</si>
  <si>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</si>
  <si>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</si>
  <si>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</si>
  <si>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</si>
  <si>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</si>
  <si>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</si>
  <si>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</si>
  <si>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</si>
  <si>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</si>
  <si>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</si>
  <si>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</si>
  <si>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</si>
  <si>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</si>
  <si>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</si>
  <si>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</si>
  <si>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</si>
  <si>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</si>
  <si>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</si>
  <si>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</si>
  <si>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</si>
  <si>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</si>
  <si>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</si>
  <si>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</si>
  <si>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</si>
  <si>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</si>
  <si>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</si>
  <si>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</si>
  <si>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</si>
  <si>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</si>
  <si>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</si>
  <si>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</si>
  <si>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</si>
  <si>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</si>
  <si>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</si>
  <si>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</si>
  <si>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</si>
  <si>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</si>
  <si>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</si>
  <si>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</si>
  <si>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</si>
  <si>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</si>
  <si>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</si>
  <si>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</si>
  <si>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</si>
  <si>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</si>
  <si>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</si>
  <si>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</si>
  <si>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</si>
  <si>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</si>
  <si>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</si>
  <si>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</si>
  <si>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</si>
  <si>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</si>
  <si>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</si>
  <si>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</si>
  <si>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</si>
  <si>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</si>
  <si>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</si>
  <si>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</si>
  <si>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</si>
  <si>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</si>
  <si>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</si>
  <si>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</si>
  <si>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</si>
  <si>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</si>
  <si>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</si>
  <si>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</si>
  <si>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</si>
  <si>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</si>
  <si>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</si>
  <si>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</si>
  <si>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</si>
  <si>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</si>
  <si>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</si>
  <si>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</si>
  <si>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</si>
  <si>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</si>
  <si>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</si>
  <si>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</si>
  <si>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</si>
  <si>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</si>
  <si>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</si>
  <si>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</si>
  <si>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</si>
  <si>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</si>
  <si>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</si>
  <si>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</si>
  <si>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</si>
  <si>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</si>
  <si>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</si>
  <si>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</si>
  <si>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</si>
  <si>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</si>
  <si>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</si>
  <si>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</si>
  <si>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</si>
  <si>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</si>
  <si>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</si>
  <si>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</si>
  <si>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</si>
  <si>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</si>
  <si>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</si>
  <si>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</si>
  <si>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</si>
  <si>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</si>
  <si>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</si>
  <si>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</si>
  <si>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</si>
  <si>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</si>
  <si>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</si>
  <si>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</si>
  <si>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</si>
  <si>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</si>
  <si>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</si>
  <si>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</si>
  <si>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</si>
  <si>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</si>
  <si>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</si>
  <si>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</si>
  <si>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</si>
  <si>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</si>
  <si>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</si>
  <si>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</si>
  <si>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</si>
  <si>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</si>
  <si>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</si>
  <si>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</si>
  <si>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</si>
  <si>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</si>
  <si>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</si>
  <si>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</si>
  <si>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</si>
  <si>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</si>
  <si>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</si>
  <si>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</si>
  <si>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</si>
  <si>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</si>
  <si>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</si>
  <si>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</si>
  <si>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</si>
  <si>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</si>
  <si>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</si>
  <si>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</si>
  <si>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</si>
  <si>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</si>
  <si>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</si>
  <si>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</si>
  <si>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</si>
  <si>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</si>
  <si>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</si>
  <si>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</si>
  <si>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</si>
  <si>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</si>
  <si>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</si>
  <si>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</si>
  <si>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</si>
  <si>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</si>
  <si>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</si>
  <si>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</si>
  <si>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</si>
  <si>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</si>
  <si>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</si>
  <si>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</si>
  <si>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</si>
  <si>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</si>
  <si>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</si>
  <si>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</si>
  <si>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</si>
  <si>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</si>
  <si>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</si>
  <si>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</si>
  <si>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</si>
  <si>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</si>
  <si>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</si>
  <si>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</si>
  <si>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</si>
  <si>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</si>
  <si>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</si>
  <si>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</si>
  <si>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</si>
  <si>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</si>
  <si>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</si>
  <si>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</si>
  <si>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</si>
  <si>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</si>
  <si>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</si>
  <si>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</si>
  <si>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</si>
  <si>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</si>
  <si>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</si>
  <si>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</si>
  <si>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</si>
  <si>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</si>
  <si>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</si>
  <si>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</si>
  <si>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</si>
  <si>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</si>
  <si>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</si>
  <si>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</si>
  <si>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</si>
  <si>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</si>
  <si>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</si>
  <si>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</si>
  <si>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</si>
  <si>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</si>
  <si>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</si>
  <si>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</si>
  <si>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</si>
  <si>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</si>
  <si>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</si>
  <si>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</si>
  <si>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</si>
  <si>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</si>
  <si>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</si>
  <si>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</si>
  <si>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</si>
  <si>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</si>
  <si>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</si>
  <si>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</si>
  <si>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</si>
  <si>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</si>
  <si>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</si>
  <si>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</si>
  <si>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</si>
  <si>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</si>
  <si>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</si>
  <si>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</si>
  <si>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</si>
  <si>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</si>
  <si>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</si>
  <si>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</si>
  <si>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</si>
  <si>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</si>
  <si>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</si>
  <si>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</si>
  <si>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</si>
  <si>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</si>
  <si>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</si>
  <si>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</si>
  <si>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</si>
  <si>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</si>
  <si>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</si>
  <si>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</si>
  <si>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</si>
  <si>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</si>
  <si>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</si>
  <si>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</si>
  <si>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</si>
  <si>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</si>
  <si>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</si>
  <si>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</si>
  <si>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</si>
  <si>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</si>
  <si>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</si>
  <si>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</si>
  <si>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</si>
  <si>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</si>
  <si>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</si>
  <si>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</si>
  <si>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</si>
  <si>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</si>
  <si>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</si>
  <si>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</si>
  <si>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</si>
  <si>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</si>
  <si>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</si>
  <si>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</si>
  <si>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</si>
  <si>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</si>
  <si>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</si>
  <si>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</si>
  <si>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</si>
  <si>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</si>
  <si>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</si>
  <si>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</si>
  <si>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</si>
  <si>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</si>
  <si>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</si>
  <si>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</si>
  <si>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</si>
  <si>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</si>
  <si>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</si>
  <si>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</si>
  <si>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</si>
  <si>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</si>
  <si>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</si>
  <si>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</si>
  <si>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</si>
  <si>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</si>
  <si>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</si>
  <si>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</si>
  <si>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</si>
  <si>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</si>
  <si>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</si>
  <si>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</si>
  <si>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</si>
  <si>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</si>
  <si>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</si>
  <si>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</si>
  <si>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</si>
  <si>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</si>
  <si>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</si>
  <si>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</si>
  <si>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</si>
  <si>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</si>
  <si>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</si>
  <si>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</si>
  <si>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</si>
  <si>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</si>
  <si>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</si>
  <si>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</si>
  <si>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</si>
  <si>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</si>
  <si>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</si>
  <si>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</si>
  <si>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</si>
  <si>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</si>
  <si>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</si>
  <si>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</si>
  <si>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</si>
  <si>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</si>
  <si>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</si>
  <si>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</si>
  <si>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</si>
  <si>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</si>
  <si>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</si>
  <si>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</si>
  <si>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</si>
  <si>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</si>
  <si>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</si>
  <si>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</si>
  <si>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</si>
  <si>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</si>
  <si>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</si>
  <si>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</si>
  <si>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</si>
  <si>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</si>
  <si>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</si>
  <si>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</si>
  <si>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</si>
  <si>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</si>
  <si>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</si>
  <si>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</si>
  <si>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</si>
  <si>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</si>
  <si>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</si>
  <si>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</si>
  <si>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</si>
  <si>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</si>
  <si>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</si>
  <si>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</si>
  <si>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</si>
  <si>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</si>
  <si>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</si>
  <si>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</si>
  <si>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</si>
  <si>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</si>
  <si>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</si>
  <si>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</si>
  <si>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</si>
  <si>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</si>
  <si>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</si>
  <si>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</si>
  <si>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</si>
  <si>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</si>
  <si>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</si>
  <si>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</si>
  <si>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</si>
  <si>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</si>
  <si>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</si>
  <si>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</si>
  <si>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</si>
  <si>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</si>
  <si>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</si>
  <si>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</si>
  <si>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</si>
  <si>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</si>
  <si>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</si>
  <si>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</si>
  <si>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</si>
  <si>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</si>
  <si>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</si>
  <si>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</si>
  <si>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</si>
  <si>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</si>
  <si>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</si>
  <si>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</si>
  <si>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</si>
  <si>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</si>
  <si>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</si>
  <si>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</si>
  <si>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</si>
  <si>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</si>
  <si>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</si>
  <si>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</si>
  <si>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</si>
  <si>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</si>
  <si>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</si>
  <si>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</si>
  <si>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</si>
  <si>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</si>
  <si>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</si>
  <si>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</si>
  <si>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</si>
  <si>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</si>
  <si>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</si>
  <si>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</si>
  <si>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</si>
  <si>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</si>
  <si>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</si>
  <si>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</si>
  <si>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</si>
  <si>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</si>
  <si>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</si>
  <si>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</si>
  <si>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</si>
  <si>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</si>
  <si>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</si>
  <si>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</si>
  <si>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</si>
  <si>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</si>
  <si>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</si>
  <si>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</si>
  <si>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</si>
  <si>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</si>
  <si>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</si>
  <si>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</si>
  <si>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</si>
  <si>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</si>
  <si>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</si>
  <si>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</si>
  <si>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</si>
  <si>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</si>
  <si>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</si>
  <si>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</si>
  <si>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</si>
  <si>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</si>
  <si>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</si>
  <si>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</si>
  <si>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</si>
  <si>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</si>
  <si>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</si>
  <si>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</si>
  <si>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</si>
  <si>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</si>
  <si>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</si>
  <si>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</si>
  <si>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</si>
  <si>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</si>
  <si>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</si>
  <si>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</si>
  <si>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</si>
  <si>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</si>
  <si>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</si>
  <si>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</si>
  <si>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</si>
  <si>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</si>
  <si>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</si>
  <si>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</si>
  <si>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</si>
  <si>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</si>
  <si>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</si>
  <si>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</si>
  <si>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</si>
  <si>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</si>
  <si>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</si>
  <si>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</si>
  <si>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</si>
  <si>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</si>
  <si>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</si>
  <si>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</si>
  <si>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</si>
  <si>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</si>
  <si>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</si>
  <si>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</si>
  <si>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</si>
  <si>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</si>
  <si>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</si>
  <si>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</si>
  <si>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</si>
  <si>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</si>
  <si>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</si>
  <si>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</si>
  <si>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</si>
  <si>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</si>
  <si>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</si>
  <si>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</si>
  <si>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</si>
  <si>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</si>
  <si>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</si>
  <si>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</si>
  <si>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</si>
  <si>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</si>
  <si>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</si>
  <si>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</si>
  <si>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</si>
  <si>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</si>
  <si>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</si>
  <si>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</si>
  <si>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</si>
  <si>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</si>
  <si>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</si>
  <si>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</si>
  <si>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</si>
  <si>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</si>
  <si>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</si>
  <si>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</si>
  <si>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</si>
  <si>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</si>
  <si>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</si>
  <si>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</si>
  <si>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</si>
  <si>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</si>
  <si>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</si>
  <si>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</si>
  <si>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</si>
  <si>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</si>
  <si>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</si>
  <si>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</si>
  <si>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</si>
  <si>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</si>
  <si>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</si>
  <si>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</si>
  <si>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</si>
  <si>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</si>
  <si>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</si>
  <si>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</si>
  <si>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</si>
  <si>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</si>
  <si>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</si>
  <si>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</si>
  <si>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</si>
  <si>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</si>
  <si>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</si>
  <si>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</si>
  <si>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</si>
  <si>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</si>
  <si>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</si>
  <si>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</si>
  <si>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</si>
  <si>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</si>
  <si>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</si>
  <si>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</si>
  <si>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</si>
  <si>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</si>
  <si>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</si>
  <si>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</si>
  <si>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</si>
  <si>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</si>
  <si>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</si>
  <si>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</si>
  <si>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</si>
  <si>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</si>
  <si>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</si>
  <si>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</si>
  <si>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</si>
  <si>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</si>
  <si>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</si>
  <si>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</si>
  <si>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</si>
  <si>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</si>
  <si>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</si>
  <si>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</si>
  <si>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</si>
  <si>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</si>
  <si>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</si>
  <si>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</si>
  <si>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</si>
  <si>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</si>
  <si>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</si>
  <si>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</si>
  <si>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</si>
  <si>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</si>
  <si>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</si>
  <si>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</si>
  <si>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</si>
  <si>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</si>
  <si>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</si>
  <si>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</si>
  <si>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</si>
  <si>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</si>
  <si>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</si>
  <si>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</si>
  <si>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</si>
  <si>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</si>
  <si>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</si>
  <si>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</si>
  <si>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</si>
  <si>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</si>
  <si>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</si>
  <si>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</si>
  <si>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</si>
  <si>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</si>
  <si>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</si>
  <si>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</si>
  <si>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</si>
  <si>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</si>
  <si>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</si>
  <si>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</si>
  <si>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</si>
  <si>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</si>
  <si>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</si>
  <si>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</si>
  <si>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</si>
  <si>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</si>
  <si>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</si>
  <si>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</si>
  <si>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</si>
  <si>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</si>
  <si>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</si>
  <si>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</si>
  <si>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</si>
  <si>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</si>
  <si>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</si>
  <si>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</si>
  <si>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</si>
  <si>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</si>
  <si>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</si>
  <si>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</si>
  <si>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</si>
  <si>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</si>
  <si>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</si>
  <si>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</si>
  <si>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</si>
  <si>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</si>
  <si>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</si>
  <si>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</si>
  <si>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</si>
  <si>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</si>
  <si>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</si>
  <si>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</si>
  <si>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</si>
  <si>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</si>
  <si>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</si>
  <si>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</si>
  <si>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</si>
  <si>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</si>
  <si>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</si>
  <si>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</si>
  <si>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</si>
  <si>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</si>
  <si>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</si>
  <si>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</si>
  <si>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</si>
  <si>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</si>
  <si>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</si>
  <si>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</si>
  <si>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</si>
  <si>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</si>
  <si>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</si>
  <si>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</si>
  <si>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</si>
  <si>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</si>
  <si>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</si>
  <si>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</si>
  <si>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</si>
  <si>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</si>
  <si>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</si>
  <si>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</si>
  <si>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</si>
  <si>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</si>
  <si>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</si>
  <si>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</si>
  <si>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</si>
  <si>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</si>
  <si>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</si>
  <si>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</si>
  <si>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</si>
  <si>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</si>
  <si>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</si>
  <si>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</si>
  <si>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</si>
  <si>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</si>
  <si>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</si>
  <si>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</si>
  <si>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</si>
  <si>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</si>
  <si>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</si>
  <si>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</si>
  <si>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</si>
  <si>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</si>
  <si>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</si>
  <si>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</si>
  <si>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</si>
  <si>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</si>
  <si>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</si>
  <si>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</si>
  <si>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</si>
  <si>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</si>
  <si>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</si>
  <si>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</si>
  <si>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</si>
  <si>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</si>
  <si>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</si>
  <si>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</si>
  <si>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</si>
  <si>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</si>
  <si>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</si>
  <si>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</si>
  <si>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</si>
  <si>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</si>
  <si>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</si>
  <si>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</si>
  <si>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</si>
  <si>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</si>
  <si>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</si>
  <si>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</si>
  <si>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</si>
  <si>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</si>
  <si>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</si>
  <si>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</si>
  <si>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</si>
  <si>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</si>
  <si>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</si>
  <si>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</si>
  <si>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</si>
  <si>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</si>
  <si>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</si>
  <si>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</si>
  <si>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</si>
  <si>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</si>
  <si>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</si>
  <si>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</si>
  <si>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</si>
  <si>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</si>
  <si>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</si>
  <si>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</si>
  <si>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</si>
  <si>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</si>
  <si>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</si>
  <si>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</si>
  <si>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</si>
  <si>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</si>
  <si>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</si>
  <si>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</si>
  <si>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</si>
  <si>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</si>
  <si>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</si>
  <si>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</si>
  <si>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</si>
  <si>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</si>
  <si>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</si>
  <si>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</si>
  <si>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</si>
  <si>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</si>
  <si>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</si>
  <si>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</si>
  <si>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</si>
  <si>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</si>
  <si>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</si>
  <si>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</si>
  <si>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</si>
  <si>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</si>
  <si>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</si>
  <si>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</si>
  <si>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</si>
  <si>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</si>
  <si>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</si>
  <si>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</si>
  <si>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</si>
  <si>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</si>
  <si>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</si>
  <si>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</si>
  <si>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</si>
  <si>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</si>
  <si>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</si>
  <si>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</si>
  <si>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</si>
  <si>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</si>
  <si>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</si>
  <si>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</si>
  <si>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</si>
  <si>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</si>
  <si>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</si>
  <si>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</si>
  <si>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</si>
  <si>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</si>
  <si>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</si>
  <si>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</si>
  <si>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</si>
  <si>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</si>
  <si>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</si>
  <si>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</si>
  <si>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</si>
  <si>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</si>
  <si>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</si>
  <si>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</si>
  <si>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</si>
  <si>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</si>
  <si>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</si>
  <si>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</si>
  <si>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</si>
  <si>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</si>
  <si>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</si>
  <si>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</si>
  <si>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</si>
  <si>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</si>
  <si>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</si>
  <si>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</si>
  <si>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</si>
  <si>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</si>
  <si>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</si>
  <si>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</si>
  <si>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</si>
  <si>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</si>
  <si>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</si>
  <si>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</si>
  <si>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</si>
  <si>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</si>
  <si>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</si>
  <si>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</si>
  <si>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</si>
  <si>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</si>
  <si>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</si>
  <si>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</si>
  <si>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</si>
  <si>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</si>
  <si>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</si>
  <si>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</si>
  <si>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</si>
  <si>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</si>
  <si>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</si>
  <si>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</si>
  <si>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</si>
  <si>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</si>
  <si>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</si>
  <si>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</si>
  <si>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</si>
  <si>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</si>
  <si>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</si>
  <si>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</si>
  <si>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</si>
  <si>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</si>
  <si>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</si>
  <si>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</si>
  <si>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</si>
  <si>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</si>
  <si>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</si>
  <si>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</si>
  <si>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</si>
  <si>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</si>
  <si>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</si>
  <si>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</si>
  <si>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</si>
  <si>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</si>
  <si>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</si>
  <si>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</si>
  <si>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</si>
  <si>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</si>
  <si>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</si>
  <si>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</si>
  <si>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</si>
  <si>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</si>
  <si>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</si>
  <si>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</si>
  <si>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</si>
  <si>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</si>
  <si>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</si>
  <si>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</si>
  <si>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</si>
  <si>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</si>
  <si>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</si>
  <si>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</si>
  <si>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</si>
  <si>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</si>
  <si>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</si>
  <si>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</si>
  <si>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</si>
  <si>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</si>
  <si>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</si>
  <si>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</si>
  <si>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</si>
  <si>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</si>
  <si>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</si>
  <si>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</si>
  <si>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</si>
  <si>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</si>
  <si>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</si>
  <si>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</si>
  <si>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</si>
  <si>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</si>
  <si>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</si>
  <si>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</si>
  <si>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</si>
  <si>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</si>
  <si>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</si>
  <si>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</si>
  <si>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</si>
  <si>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</si>
  <si>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</si>
  <si>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</si>
  <si>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</si>
  <si>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</si>
  <si>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</si>
  <si>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</si>
  <si>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</si>
  <si>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</si>
  <si>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</si>
  <si>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</si>
  <si>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</si>
  <si>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</si>
  <si>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</si>
  <si>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</si>
  <si>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</si>
  <si>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</si>
  <si>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</si>
  <si>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</si>
  <si>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</si>
  <si>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</si>
  <si>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</si>
  <si>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</si>
  <si>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</si>
  <si>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</si>
  <si>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</si>
  <si>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</si>
  <si>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</si>
  <si>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</si>
  <si>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</si>
  <si>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</si>
  <si>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</si>
  <si>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</si>
  <si>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</si>
  <si>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</si>
  <si>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</si>
  <si>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</si>
  <si>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</si>
  <si>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</si>
  <si>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</si>
  <si>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</si>
  <si>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</si>
  <si>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</si>
  <si>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</si>
  <si>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</si>
  <si>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</si>
  <si>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</si>
  <si>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</si>
  <si>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</si>
  <si>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</si>
  <si>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</si>
  <si>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</si>
  <si>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</si>
  <si>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</si>
  <si>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</si>
  <si>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</si>
  <si>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</si>
  <si>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</si>
  <si>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</si>
  <si>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</si>
  <si>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</si>
  <si>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</si>
  <si>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</si>
  <si>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</si>
  <si>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</si>
  <si>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</si>
  <si>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</si>
  <si>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</si>
  <si>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</si>
  <si>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</si>
  <si>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</si>
  <si>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</si>
  <si>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</si>
  <si>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</si>
  <si>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</si>
  <si>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</si>
  <si>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</si>
  <si>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</si>
  <si>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</si>
  <si>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</si>
  <si>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</si>
  <si>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</si>
  <si>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</si>
  <si>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</si>
  <si>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</si>
  <si>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</si>
  <si>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</si>
  <si>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</si>
  <si>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</si>
  <si>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</si>
  <si>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</si>
  <si>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</si>
  <si>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</si>
  <si>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</si>
  <si>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</si>
  <si>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</si>
  <si>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</si>
  <si>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</si>
  <si>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</si>
  <si>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</si>
  <si>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</si>
  <si>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</si>
  <si>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</si>
  <si>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</si>
  <si>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</si>
  <si>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</si>
  <si>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</si>
  <si>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</si>
  <si>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</si>
  <si>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</si>
  <si>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</si>
  <si>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</si>
  <si>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</si>
  <si>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</si>
  <si>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</si>
  <si>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</si>
  <si>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</si>
  <si>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</si>
  <si>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</si>
  <si>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</si>
  <si>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</si>
  <si>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</si>
  <si>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</si>
  <si>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</si>
  <si>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</si>
  <si>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</si>
  <si>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</si>
  <si>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</si>
  <si>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</si>
  <si>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</si>
  <si>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</si>
  <si>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</si>
  <si>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</si>
  <si>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</si>
  <si>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</si>
  <si>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</si>
  <si>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</si>
  <si>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</si>
  <si>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</si>
  <si>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</si>
  <si>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</si>
  <si>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</si>
  <si>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</si>
  <si>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</si>
  <si>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</si>
  <si>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</si>
  <si>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</si>
  <si>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</si>
  <si>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</si>
  <si>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</si>
  <si>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</si>
  <si>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</si>
  <si>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</si>
  <si>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</si>
  <si>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</si>
  <si>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</si>
  <si>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</si>
  <si>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</si>
  <si>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</si>
  <si>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</si>
  <si>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</si>
  <si>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</si>
  <si>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</si>
  <si>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</si>
  <si>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</si>
  <si>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</si>
  <si>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</si>
  <si>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</si>
  <si>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</si>
  <si>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</si>
  <si>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</si>
  <si>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</si>
  <si>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</si>
  <si>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</si>
  <si>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</si>
  <si>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</si>
  <si>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</si>
  <si>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</si>
  <si>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</si>
  <si>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</si>
  <si>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</si>
  <si>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</si>
  <si>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</si>
  <si>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</si>
  <si>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</si>
  <si>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</si>
  <si>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</si>
  <si>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</si>
  <si>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</si>
  <si>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</si>
  <si>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</si>
  <si>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</si>
  <si>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</si>
  <si>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</si>
  <si>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</si>
  <si>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</si>
  <si>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</si>
  <si>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</si>
  <si>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</si>
  <si>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</si>
  <si>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</si>
  <si>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</si>
  <si>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</si>
  <si>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</si>
  <si>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</si>
  <si>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</si>
  <si>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</si>
  <si>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</si>
  <si>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</si>
  <si>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</si>
  <si>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</si>
  <si>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</si>
  <si>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</si>
  <si>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</si>
  <si>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</si>
  <si>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</si>
  <si>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</si>
  <si>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</si>
  <si>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</si>
  <si>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</si>
  <si>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</si>
  <si>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</si>
  <si>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</si>
  <si>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</si>
  <si>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</si>
  <si>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</si>
  <si>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</si>
  <si>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</si>
  <si>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</si>
  <si>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</si>
  <si>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</si>
  <si>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</si>
  <si>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</si>
  <si>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</si>
  <si>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</si>
  <si>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</si>
  <si>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</si>
  <si>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</si>
  <si>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</si>
  <si>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</si>
  <si>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</si>
  <si>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</si>
  <si>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</si>
  <si>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</si>
  <si>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</si>
  <si>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</si>
  <si>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</si>
  <si>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</si>
  <si>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</si>
  <si>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</si>
  <si>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</si>
  <si>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</si>
  <si>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</si>
  <si>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</si>
  <si>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</si>
  <si>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</si>
  <si>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</si>
  <si>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</si>
  <si>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</si>
  <si>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</si>
  <si>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</si>
  <si>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</si>
  <si>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</si>
  <si>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</si>
  <si>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</si>
  <si>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</si>
  <si>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</si>
  <si>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</si>
  <si>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</si>
  <si>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</si>
  <si>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</si>
  <si>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</si>
  <si>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</si>
  <si>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</si>
  <si>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</si>
  <si>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</si>
  <si>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</si>
  <si>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</si>
  <si>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</si>
  <si>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</si>
  <si>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</si>
  <si>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</si>
  <si>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</si>
  <si>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</si>
  <si>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</si>
  <si>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</si>
  <si>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</si>
  <si>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</si>
  <si>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</si>
  <si>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</si>
  <si>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</si>
  <si>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</si>
  <si>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</si>
  <si>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</si>
  <si>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</si>
  <si>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</si>
  <si>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</si>
  <si>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</si>
  <si>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</si>
  <si>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</si>
  <si>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</si>
  <si>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</si>
  <si>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</si>
  <si>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</si>
  <si>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</si>
  <si>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</si>
  <si>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</si>
  <si>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</si>
  <si>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</si>
  <si>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</si>
  <si>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</si>
  <si>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</si>
  <si>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</si>
  <si>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</si>
  <si>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</si>
  <si>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</si>
  <si>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</si>
  <si>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</si>
  <si>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</si>
  <si>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</si>
  <si>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</si>
  <si>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</si>
  <si>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</si>
  <si>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</si>
  <si>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</si>
  <si>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</si>
  <si>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</si>
  <si>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</si>
  <si>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</si>
  <si>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</si>
  <si>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</si>
  <si>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</si>
  <si>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</si>
  <si>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</si>
  <si>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</si>
  <si>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</si>
  <si>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</si>
  <si>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</si>
  <si>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</si>
  <si>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</si>
  <si>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</si>
  <si>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</si>
  <si>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</si>
  <si>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</si>
  <si>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</si>
  <si>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</si>
  <si>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</si>
  <si>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</si>
  <si>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</si>
  <si>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</si>
  <si>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</si>
  <si>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</si>
  <si>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</si>
  <si>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</si>
  <si>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</si>
  <si>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</si>
  <si>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</si>
  <si>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</si>
  <si>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</si>
  <si>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</si>
  <si>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</si>
  <si>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</si>
  <si>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</si>
  <si>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</si>
  <si>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</si>
  <si>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</si>
  <si>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</si>
  <si>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</si>
  <si>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</si>
  <si>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</si>
  <si>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</si>
  <si>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</si>
  <si>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</si>
  <si>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</si>
  <si>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</si>
  <si>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</si>
  <si>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</si>
  <si>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</si>
  <si>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</si>
  <si>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</si>
  <si>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</si>
  <si>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</si>
  <si>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</si>
  <si>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</si>
  <si>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</si>
  <si>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</si>
  <si>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</si>
  <si>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</si>
  <si>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</si>
  <si>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</si>
  <si>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</si>
  <si>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</si>
  <si>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</si>
  <si>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</si>
  <si>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</si>
  <si>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</si>
  <si>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</si>
  <si>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</si>
  <si>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</si>
  <si>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</si>
  <si>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</si>
  <si>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</si>
  <si>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</si>
  <si>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</si>
  <si>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</si>
  <si>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</si>
  <si>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</si>
  <si>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</si>
  <si>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</si>
  <si>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</si>
  <si>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</si>
  <si>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</si>
  <si>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</si>
  <si>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</si>
  <si>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</si>
  <si>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</si>
  <si>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</si>
  <si>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</si>
  <si>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</si>
  <si>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</si>
  <si>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</si>
  <si>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</si>
  <si>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</si>
  <si>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</si>
  <si>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</si>
  <si>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</si>
  <si>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</si>
  <si>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</si>
  <si>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</si>
  <si>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</si>
  <si>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</si>
  <si>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</si>
  <si>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</si>
  <si>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</si>
  <si>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</si>
  <si>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</si>
  <si>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</si>
  <si>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</si>
  <si>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</si>
  <si>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</si>
  <si>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</si>
  <si>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</si>
  <si>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</si>
  <si>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</si>
  <si>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</si>
  <si>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</si>
  <si>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</si>
  <si>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</si>
  <si>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</si>
  <si>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</si>
  <si>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</si>
  <si>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</si>
  <si>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</si>
  <si>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</si>
  <si>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</si>
  <si>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</si>
  <si>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</si>
  <si>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</si>
  <si>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</si>
  <si>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</si>
  <si>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</si>
  <si>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</si>
  <si>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</si>
  <si>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</si>
  <si>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</si>
  <si>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</si>
  <si>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</si>
  <si>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</si>
  <si>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</si>
  <si>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</si>
  <si>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</si>
  <si>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</si>
  <si>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</si>
  <si>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</si>
  <si>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</si>
  <si>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</si>
  <si>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</si>
  <si>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</si>
  <si>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</si>
  <si>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</si>
  <si>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</si>
  <si>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</si>
  <si>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</si>
  <si>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</si>
  <si>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</si>
  <si>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</si>
  <si>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</si>
  <si>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</si>
  <si>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</si>
  <si>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</si>
  <si>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</si>
  <si>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</si>
  <si>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</si>
  <si>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</si>
  <si>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</si>
  <si>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</si>
  <si>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</si>
  <si>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</si>
  <si>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</si>
  <si>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</si>
  <si>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</si>
  <si>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</si>
  <si>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</si>
  <si>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</si>
  <si>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</si>
  <si>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</si>
  <si>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</si>
  <si>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</si>
  <si>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</si>
  <si>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</si>
  <si>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</si>
  <si>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</si>
  <si>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</si>
  <si>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</si>
  <si>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</si>
  <si>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</si>
  <si>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</si>
  <si>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</si>
  <si>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</si>
  <si>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</si>
  <si>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</si>
  <si>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</si>
  <si>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</si>
  <si>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</si>
  <si>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</si>
  <si>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</si>
  <si>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</si>
  <si>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</si>
  <si>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</si>
  <si>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</si>
  <si>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</si>
  <si>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</si>
  <si>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</si>
  <si>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</si>
  <si>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</si>
  <si>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</si>
  <si>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</si>
  <si>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</si>
  <si>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</si>
  <si>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</si>
  <si>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</si>
  <si>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</si>
  <si>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</si>
  <si>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</si>
  <si>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</si>
  <si>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</si>
  <si>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</si>
  <si>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</si>
  <si>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</si>
  <si>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</si>
  <si>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</si>
  <si>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</si>
  <si>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</si>
  <si>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</si>
  <si>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</si>
  <si>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</si>
  <si>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</si>
  <si>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</si>
  <si>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</si>
  <si>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</si>
  <si>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</si>
  <si>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</si>
  <si>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</si>
  <si>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</si>
  <si>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</si>
  <si>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</si>
  <si>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</si>
  <si>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</si>
  <si>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</si>
  <si>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</si>
  <si>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</si>
  <si>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</si>
  <si>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</si>
  <si>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</si>
  <si>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</si>
  <si>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</si>
  <si>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</si>
  <si>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</si>
  <si>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</si>
  <si>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</si>
  <si>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</si>
  <si>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</si>
  <si>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</si>
  <si>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</si>
  <si>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</si>
  <si>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</si>
  <si>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</si>
  <si>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</si>
  <si>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</si>
  <si>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</si>
  <si>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</si>
  <si>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</si>
  <si>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</si>
  <si>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</si>
  <si>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</si>
  <si>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</si>
  <si>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</si>
  <si>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</si>
  <si>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</si>
  <si>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</si>
  <si>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</si>
  <si>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</si>
  <si>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</si>
  <si>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</si>
  <si>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</si>
  <si>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</si>
  <si>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</si>
  <si>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</si>
  <si>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</si>
  <si>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</si>
  <si>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</si>
  <si>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</si>
  <si>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</si>
  <si>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</si>
  <si>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</si>
  <si>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</si>
  <si>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</si>
  <si>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</si>
  <si>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</si>
  <si>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</si>
  <si>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</si>
  <si>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</si>
  <si>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</si>
  <si>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</si>
  <si>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</si>
  <si>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</si>
  <si>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</si>
  <si>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</si>
  <si>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</si>
  <si>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</si>
  <si>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</si>
  <si>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</si>
  <si>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</si>
  <si>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</si>
  <si>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</si>
  <si>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</si>
  <si>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</si>
  <si>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</si>
  <si>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</si>
  <si>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</si>
  <si>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</si>
  <si>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</si>
  <si>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</si>
  <si>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</si>
  <si>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</si>
  <si>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</si>
  <si>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</si>
  <si>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</si>
  <si>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</si>
  <si>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</si>
  <si>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</si>
  <si>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</si>
  <si>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</si>
  <si>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</si>
  <si>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</si>
  <si>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</si>
  <si>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</si>
  <si>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</si>
  <si>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</si>
  <si>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</si>
  <si>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</si>
  <si>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</si>
  <si>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</si>
  <si>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</si>
  <si>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</si>
  <si>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</si>
  <si>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</si>
  <si>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</si>
  <si>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</si>
  <si>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</si>
  <si>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</si>
  <si>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</si>
  <si>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</si>
  <si>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</si>
  <si>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</si>
  <si>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</si>
  <si>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</si>
  <si>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</si>
  <si>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</si>
  <si>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</si>
  <si>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</si>
  <si>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</si>
  <si>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</si>
  <si>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</si>
  <si>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</si>
  <si>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</si>
  <si>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</si>
  <si>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</si>
  <si>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</si>
  <si>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</si>
  <si>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</si>
  <si>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</si>
  <si>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</si>
  <si>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</si>
  <si>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</si>
  <si>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</si>
  <si>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</si>
  <si>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</si>
  <si>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</si>
  <si>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</si>
  <si>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</si>
  <si>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</si>
  <si>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</si>
  <si>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</si>
  <si>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</si>
  <si>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</si>
  <si>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</si>
  <si>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</si>
  <si>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</si>
  <si>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</si>
  <si>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</si>
  <si>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</si>
  <si>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</si>
  <si>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</si>
  <si>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</si>
  <si>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</si>
  <si>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</si>
  <si>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</si>
  <si>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</si>
  <si>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</si>
  <si>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</si>
  <si>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</si>
  <si>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</si>
  <si>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</si>
  <si>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</si>
  <si>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</si>
  <si>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</si>
  <si>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</si>
  <si>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</si>
  <si>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</si>
  <si>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</si>
  <si>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</si>
  <si>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</si>
  <si>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</si>
  <si>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</si>
  <si>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</si>
  <si>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</si>
  <si>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</si>
  <si>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</si>
  <si>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</si>
  <si>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</si>
  <si>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</si>
  <si>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</si>
  <si>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</si>
  <si>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</si>
  <si>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</si>
  <si>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</si>
  <si>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</si>
  <si>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</si>
  <si>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</si>
  <si>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</si>
  <si>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</si>
  <si>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</si>
  <si>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</si>
  <si>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</si>
  <si>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</si>
  <si>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</si>
  <si>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</si>
  <si>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</si>
  <si>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</si>
  <si>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</si>
  <si>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</si>
  <si>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</si>
  <si>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</si>
  <si>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</si>
  <si>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</si>
  <si>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</si>
  <si>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</si>
  <si>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</si>
  <si>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</si>
  <si>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</si>
  <si>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</si>
  <si>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</si>
  <si>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</si>
  <si>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</si>
  <si>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</si>
  <si>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</si>
  <si>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</si>
  <si>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</si>
  <si>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</si>
  <si>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</si>
  <si>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</si>
  <si>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</si>
  <si>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</si>
  <si>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</si>
  <si>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</si>
  <si>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</si>
  <si>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</si>
  <si>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</si>
  <si>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</si>
  <si>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</si>
  <si>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</si>
  <si>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</si>
  <si>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</si>
  <si>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</si>
  <si>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</si>
  <si>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</si>
  <si>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</si>
  <si>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</si>
  <si>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</si>
  <si>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</si>
  <si>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</si>
  <si>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</si>
  <si>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</si>
  <si>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</si>
  <si>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</si>
  <si>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</si>
  <si>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</si>
  <si>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</si>
  <si>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</si>
  <si>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</si>
  <si>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</si>
  <si>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</si>
  <si>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</si>
  <si>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</si>
  <si>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</si>
  <si>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</si>
  <si>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</si>
  <si>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</si>
  <si>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</si>
  <si>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</si>
  <si>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</si>
  <si>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</si>
  <si>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</si>
  <si>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</si>
  <si>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</si>
  <si>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</si>
  <si>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</si>
  <si>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</si>
  <si>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</si>
  <si>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</si>
  <si>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</si>
  <si>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</si>
  <si>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</si>
  <si>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</si>
  <si>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</si>
  <si>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</si>
  <si>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</si>
  <si>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</si>
  <si>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</si>
  <si>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</si>
  <si>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</si>
  <si>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</si>
  <si>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</si>
  <si>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</si>
  <si>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</si>
  <si>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</si>
  <si>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</si>
  <si>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</si>
  <si>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</si>
  <si>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</si>
  <si>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</si>
  <si>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</si>
  <si>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</si>
  <si>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</si>
  <si>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</si>
  <si>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</si>
  <si>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</si>
  <si>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</si>
  <si>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</si>
  <si>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</si>
  <si>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</si>
  <si>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</si>
  <si>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</si>
  <si>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</si>
  <si>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</si>
  <si>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</si>
  <si>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</si>
  <si>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</si>
  <si>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</si>
  <si>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</si>
  <si>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</si>
  <si>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</si>
  <si>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</si>
  <si>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</si>
  <si>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</si>
  <si>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</si>
  <si>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</si>
  <si>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</si>
  <si>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</si>
  <si>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</si>
  <si>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</si>
  <si>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</si>
  <si>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</si>
  <si>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</si>
  <si>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</si>
  <si>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</si>
  <si>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</si>
  <si>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</si>
  <si>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</si>
  <si>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</si>
  <si>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</si>
  <si>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</si>
  <si>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</si>
  <si>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</si>
  <si>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</si>
  <si>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</si>
  <si>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</si>
  <si>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</si>
  <si>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</si>
  <si>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</si>
  <si>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</si>
  <si>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</si>
  <si>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</si>
  <si>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</si>
  <si>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</si>
  <si>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</si>
  <si>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</si>
  <si>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</si>
  <si>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</si>
  <si>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</si>
  <si>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</si>
  <si>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</si>
  <si>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</si>
  <si>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</si>
  <si>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</si>
  <si>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</si>
  <si>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</si>
  <si>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</si>
  <si>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</si>
  <si>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</si>
  <si>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</si>
  <si>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</si>
  <si>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</si>
  <si>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</si>
  <si>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</si>
  <si>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</si>
  <si>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</si>
  <si>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</si>
  <si>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</si>
  <si>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</si>
  <si>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</si>
  <si>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</si>
  <si>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</si>
  <si>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</si>
  <si>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</si>
  <si>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</si>
  <si>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</si>
  <si>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</si>
  <si>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</si>
  <si>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</si>
  <si>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</si>
  <si>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</si>
  <si>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</si>
  <si>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</si>
  <si>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</si>
  <si>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</si>
  <si>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</si>
  <si>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</si>
  <si>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</si>
  <si>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</si>
  <si>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</si>
  <si>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</si>
  <si>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</si>
  <si>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</si>
  <si>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</si>
  <si>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</si>
  <si>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</si>
  <si>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</si>
  <si>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</si>
  <si>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</si>
  <si>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</si>
  <si>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</si>
  <si>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</si>
  <si>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</si>
  <si>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</si>
  <si>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</si>
  <si>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</si>
  <si>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</si>
  <si>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</si>
  <si>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</si>
  <si>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</si>
  <si>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</si>
  <si>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</si>
  <si>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</si>
  <si>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</si>
  <si>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</si>
  <si>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</si>
  <si>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</si>
  <si>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</si>
  <si>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</si>
  <si>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</si>
  <si>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</si>
  <si>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</si>
  <si>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</si>
  <si>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</si>
  <si>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</si>
  <si>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</si>
  <si>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</si>
  <si>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</si>
  <si>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</si>
  <si>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</si>
  <si>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</si>
  <si>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</si>
  <si>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</si>
  <si>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</si>
  <si>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</si>
  <si>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</si>
  <si>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</si>
  <si>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</si>
  <si>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</si>
  <si>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</si>
  <si>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</si>
  <si>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</si>
  <si>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</si>
  <si>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</si>
  <si>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</si>
  <si>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</si>
  <si>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</si>
  <si>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</si>
  <si>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</si>
  <si>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</si>
  <si>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</si>
  <si>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</si>
  <si>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</si>
  <si>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</si>
  <si>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</si>
  <si>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</si>
  <si>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</si>
  <si>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</si>
  <si>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</si>
  <si>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</si>
  <si>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</si>
  <si>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</si>
  <si>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</si>
  <si>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</si>
  <si>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</si>
  <si>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</si>
  <si>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</si>
  <si>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</si>
  <si>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</si>
  <si>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</si>
  <si>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</si>
  <si>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</si>
  <si>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</si>
  <si>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</si>
  <si>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</si>
  <si>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</si>
  <si>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</si>
  <si>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</si>
  <si>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</si>
  <si>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</si>
  <si>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</si>
  <si>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</si>
  <si>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</si>
  <si>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</si>
  <si>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</si>
  <si>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</si>
  <si>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</si>
  <si>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</si>
  <si>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</si>
  <si>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</si>
  <si>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</si>
  <si>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</si>
  <si>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</si>
  <si>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</si>
  <si>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</si>
  <si>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</si>
  <si>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</si>
  <si>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</si>
  <si>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</si>
  <si>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</si>
  <si>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</si>
  <si>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</si>
  <si>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</si>
  <si>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</si>
  <si>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</si>
  <si>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</si>
  <si>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</si>
  <si>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</si>
  <si>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</si>
  <si>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</si>
  <si>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</si>
  <si>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</si>
  <si>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</si>
  <si>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</si>
  <si>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</si>
  <si>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</si>
  <si>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</si>
  <si>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</si>
  <si>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</si>
  <si>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</si>
  <si>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</si>
  <si>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</si>
  <si>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</si>
  <si>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</si>
  <si>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</si>
  <si>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</si>
  <si>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</si>
  <si>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</si>
  <si>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</si>
  <si>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</si>
  <si>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</si>
  <si>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</si>
  <si>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</si>
  <si>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</si>
  <si>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</si>
  <si>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</si>
  <si>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</si>
  <si>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</si>
  <si>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</si>
  <si>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</si>
  <si>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</si>
  <si>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</si>
  <si>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</si>
  <si>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</si>
  <si>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</si>
  <si>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</si>
  <si>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</si>
  <si>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</si>
  <si>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</si>
  <si>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</si>
  <si>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</si>
  <si>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</si>
  <si>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</si>
  <si>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</si>
  <si>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</si>
  <si>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</si>
  <si>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</si>
  <si>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</si>
  <si>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</si>
  <si>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</si>
  <si>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</si>
  <si>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</si>
  <si>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</si>
  <si>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</si>
  <si>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</si>
  <si>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</si>
  <si>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</si>
  <si>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</si>
  <si>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</si>
  <si>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</si>
  <si>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</si>
  <si>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</si>
  <si>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</si>
  <si>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</si>
  <si>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</si>
  <si>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</si>
  <si>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</si>
  <si>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</si>
  <si>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</si>
  <si>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</si>
  <si>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</si>
  <si>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</si>
  <si>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</si>
  <si>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</si>
  <si>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</si>
  <si>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</si>
  <si>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</si>
  <si>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</si>
  <si>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</si>
  <si>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</si>
  <si>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</si>
  <si>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</si>
  <si>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</si>
  <si>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</si>
  <si>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</si>
  <si>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</si>
  <si>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</si>
  <si>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</si>
  <si>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</si>
  <si>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</si>
  <si>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</si>
  <si>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</si>
  <si>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</si>
  <si>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</si>
  <si>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</si>
  <si>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</si>
  <si>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</si>
  <si>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</si>
  <si>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</si>
  <si>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</si>
  <si>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</si>
  <si>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</si>
  <si>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</si>
  <si>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</si>
  <si>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</si>
  <si>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</si>
  <si>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</si>
  <si>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</si>
  <si>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</si>
  <si>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</si>
  <si>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</si>
  <si>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</si>
  <si>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</si>
  <si>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</si>
  <si>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</si>
  <si>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</si>
  <si>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</si>
  <si>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</si>
  <si>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</si>
  <si>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</si>
  <si>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</si>
  <si>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</si>
  <si>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</si>
  <si>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</si>
  <si>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</si>
  <si>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</si>
  <si>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</si>
  <si>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</si>
  <si>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</si>
  <si>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</si>
  <si>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</si>
  <si>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</si>
  <si>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</si>
  <si>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</si>
  <si>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</si>
  <si>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</si>
  <si>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</si>
  <si>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</si>
  <si>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</si>
  <si>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</si>
  <si>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</si>
  <si>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</si>
  <si>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</si>
  <si>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</si>
  <si>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</si>
  <si>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</si>
  <si>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</si>
  <si>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</si>
  <si>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</si>
  <si>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</si>
  <si>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</si>
  <si>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</si>
  <si>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</si>
  <si>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</si>
  <si>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</si>
  <si>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</si>
  <si>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</si>
  <si>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</si>
  <si>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</si>
  <si>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</si>
  <si>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</si>
  <si>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</si>
  <si>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</si>
  <si>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</si>
  <si>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</si>
  <si>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</si>
  <si>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</si>
  <si>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</si>
  <si>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</si>
  <si>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</si>
  <si>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</si>
  <si>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</si>
  <si>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</si>
  <si>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</si>
  <si>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</si>
  <si>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</si>
  <si>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</si>
  <si>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</si>
  <si>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</si>
  <si>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</si>
  <si>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</si>
  <si>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</si>
  <si>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</si>
  <si>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</si>
  <si>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</si>
  <si>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</si>
  <si>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</si>
  <si>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</si>
  <si>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</si>
  <si>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</si>
  <si>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</si>
  <si>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</si>
  <si>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</si>
  <si>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</si>
  <si>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</si>
  <si>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</si>
  <si>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</si>
  <si>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</si>
  <si>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</si>
  <si>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</si>
  <si>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</si>
  <si>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</si>
  <si>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</si>
  <si>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</si>
  <si>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</si>
  <si>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</si>
  <si>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</si>
  <si>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</si>
  <si>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</si>
  <si>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</si>
  <si>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</si>
  <si>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</si>
  <si>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</si>
  <si>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</si>
  <si>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</si>
  <si>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</si>
  <si>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</si>
  <si>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</si>
  <si>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</si>
  <si>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</si>
  <si>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</si>
  <si>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</si>
  <si>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</si>
  <si>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</si>
  <si>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</si>
  <si>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</si>
  <si>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</si>
  <si>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</si>
  <si>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</si>
  <si>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</si>
  <si>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</si>
  <si>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</si>
  <si>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</si>
  <si>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</si>
  <si>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</si>
  <si>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</si>
  <si>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</si>
  <si>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</si>
  <si>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</si>
  <si>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</si>
  <si>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</si>
  <si>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</si>
  <si>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</si>
  <si>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</si>
  <si>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</si>
  <si>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</si>
  <si>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</si>
  <si>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</si>
  <si>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</si>
  <si>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</si>
  <si>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</si>
  <si>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</si>
  <si>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</si>
  <si>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</si>
  <si>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</si>
  <si>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</si>
  <si>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</si>
  <si>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</si>
  <si>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</si>
  <si>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</si>
  <si>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</si>
  <si>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</si>
  <si>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</si>
  <si>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</si>
  <si>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</si>
  <si>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</si>
  <si>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</si>
  <si>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</si>
  <si>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</si>
  <si>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</si>
  <si>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</si>
  <si>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</si>
  <si>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</si>
  <si>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</si>
  <si>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</si>
  <si>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</si>
  <si>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</si>
  <si>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</si>
  <si>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</si>
  <si>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</si>
  <si>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</si>
  <si>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</si>
  <si>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</si>
  <si>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</si>
  <si>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</si>
  <si>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</si>
  <si>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</si>
  <si>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</si>
  <si>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</si>
  <si>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</si>
  <si>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</si>
  <si>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</si>
  <si>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</si>
  <si>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</si>
  <si>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</si>
  <si>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</si>
  <si>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</si>
  <si>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</si>
  <si>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</si>
  <si>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</si>
  <si>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</si>
  <si>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</si>
  <si>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</si>
  <si>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</si>
  <si>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</si>
  <si>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</si>
  <si>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</si>
  <si>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</si>
  <si>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</si>
  <si>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</si>
  <si>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</si>
  <si>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</si>
  <si>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</si>
  <si>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</si>
  <si>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</si>
  <si>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</si>
  <si>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</si>
  <si>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</si>
  <si>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</si>
  <si>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</si>
  <si>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</si>
  <si>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</si>
  <si>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</si>
  <si>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</si>
  <si>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</si>
  <si>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</si>
  <si>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</si>
  <si>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</si>
  <si>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</si>
  <si>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</si>
  <si>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</si>
  <si>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</si>
  <si>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</si>
  <si>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</si>
  <si>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</si>
  <si>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</si>
  <si>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</si>
  <si>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</si>
  <si>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</si>
  <si>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</si>
  <si>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</si>
  <si>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</si>
  <si>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</si>
  <si>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</si>
  <si>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</si>
  <si>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</si>
  <si>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</si>
  <si>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</si>
  <si>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</si>
  <si>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</si>
  <si>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</si>
  <si>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</si>
  <si>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</si>
  <si>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</si>
  <si>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</si>
  <si>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</si>
  <si>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</si>
  <si>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</si>
  <si>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</si>
  <si>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</si>
  <si>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</si>
  <si>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</si>
  <si>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</si>
  <si>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</si>
  <si>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</si>
  <si>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</si>
  <si>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</si>
  <si>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</si>
  <si>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</si>
  <si>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</si>
  <si>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</si>
  <si>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</si>
  <si>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</si>
  <si>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</si>
  <si>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</si>
  <si>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</si>
  <si>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</si>
  <si>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</si>
  <si>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</si>
  <si>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</si>
  <si>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</si>
  <si>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</si>
  <si>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</si>
  <si>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</si>
  <si>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</si>
  <si>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</si>
  <si>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</si>
  <si>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</si>
  <si>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</si>
  <si>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</si>
  <si>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</si>
  <si>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</si>
  <si>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</si>
  <si>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</si>
  <si>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</si>
  <si>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</si>
  <si>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</si>
  <si>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</si>
  <si>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</si>
  <si>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</si>
  <si>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</si>
  <si>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</si>
  <si>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</si>
  <si>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</si>
  <si>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</si>
  <si>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</si>
  <si>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</si>
  <si>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</si>
  <si>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</si>
  <si>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</si>
  <si>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</si>
  <si>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</si>
  <si>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</si>
  <si>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</si>
  <si>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</si>
  <si>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</si>
  <si>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</si>
  <si>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</si>
  <si>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</si>
  <si>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</si>
  <si>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</si>
  <si>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</si>
  <si>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</si>
  <si>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</si>
  <si>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</si>
  <si>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</si>
  <si>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</si>
  <si>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</si>
  <si>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</si>
  <si>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</si>
  <si>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</si>
  <si>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</si>
  <si>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</si>
  <si>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</si>
  <si>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</si>
  <si>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</si>
  <si>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</si>
  <si>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</si>
  <si>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</si>
  <si>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</si>
  <si>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</si>
  <si>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</si>
  <si>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</si>
  <si>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</si>
  <si>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</si>
  <si>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</si>
  <si>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</si>
  <si>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</si>
  <si>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</si>
  <si>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</si>
  <si>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</si>
  <si>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</si>
  <si>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</si>
  <si>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</si>
  <si>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</si>
  <si>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</si>
  <si>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</si>
  <si>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</si>
  <si>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</si>
  <si>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</si>
  <si>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</si>
  <si>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</si>
  <si>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</si>
  <si>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</si>
  <si>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</si>
  <si>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</si>
  <si>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</si>
  <si>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</si>
  <si>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</si>
  <si>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</si>
  <si>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</si>
  <si>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</si>
  <si>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</si>
  <si>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</si>
  <si>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</si>
  <si>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</si>
  <si>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</si>
  <si>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</si>
  <si>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</si>
  <si>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</si>
  <si>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</si>
  <si>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</si>
  <si>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</si>
  <si>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</si>
  <si>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</si>
  <si>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</si>
  <si>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</si>
  <si>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</si>
  <si>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</si>
  <si>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</si>
  <si>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</si>
  <si>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</si>
  <si>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</si>
  <si>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</si>
  <si>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</si>
  <si>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</si>
  <si>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</si>
  <si>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</si>
  <si>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</si>
  <si>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</si>
  <si>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</si>
  <si>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</si>
  <si>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</si>
  <si>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</si>
  <si>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</si>
  <si>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</si>
  <si>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</si>
  <si>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</si>
  <si>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</si>
  <si>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</si>
  <si>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</si>
  <si>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</si>
  <si>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</si>
  <si>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</si>
  <si>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</si>
  <si>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</si>
  <si>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</si>
  <si>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</si>
  <si>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</si>
  <si>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</si>
  <si>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</si>
  <si>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</si>
  <si>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</si>
  <si>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</si>
  <si>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</si>
  <si>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</si>
  <si>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</si>
  <si>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</si>
  <si>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</si>
  <si>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</si>
  <si>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</si>
  <si>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</si>
  <si>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</si>
  <si>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</si>
  <si>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</si>
  <si>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</si>
  <si>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</si>
  <si>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</si>
  <si>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</si>
  <si>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</si>
  <si>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</si>
  <si>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</si>
  <si>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</si>
  <si>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</si>
  <si>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</si>
  <si>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</si>
  <si>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</si>
  <si>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</si>
  <si>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</si>
  <si>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</si>
  <si>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</si>
  <si>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</si>
  <si>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</si>
  <si>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</si>
  <si>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</si>
  <si>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</si>
  <si>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</si>
  <si>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</si>
  <si>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</si>
  <si>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</si>
  <si>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</si>
  <si>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</si>
  <si>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</si>
  <si>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</si>
  <si>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</si>
  <si>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</si>
  <si>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</si>
  <si>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</si>
  <si>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</si>
  <si>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</si>
  <si>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</si>
  <si>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</si>
  <si>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</si>
  <si>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</si>
  <si>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</si>
  <si>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</si>
  <si>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</si>
  <si>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</si>
  <si>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</si>
  <si>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</si>
  <si>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</si>
  <si>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</si>
  <si>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</si>
  <si>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</si>
  <si>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</si>
  <si>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</si>
  <si>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</si>
  <si>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</si>
  <si>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</si>
  <si>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</si>
  <si>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</si>
  <si>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</si>
  <si>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</si>
  <si>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</si>
  <si>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</si>
  <si>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</si>
  <si>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</si>
  <si>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</si>
  <si>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</si>
  <si>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</si>
  <si>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</si>
  <si>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</si>
  <si>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</si>
  <si>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</si>
  <si>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</si>
  <si>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</si>
  <si>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</si>
  <si>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</si>
  <si>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</si>
  <si>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</si>
  <si>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</si>
  <si>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</si>
  <si>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</si>
  <si>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</si>
  <si>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</si>
  <si>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</si>
  <si>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</si>
  <si>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</si>
  <si>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</si>
  <si>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</si>
  <si>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</si>
  <si>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</si>
  <si>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</si>
  <si>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</si>
  <si>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</si>
  <si>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</si>
  <si>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</si>
  <si>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</si>
  <si>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</si>
  <si>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</si>
  <si>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</si>
  <si>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</si>
  <si>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</si>
  <si>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</si>
  <si>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</si>
  <si>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</si>
  <si>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</si>
  <si>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</si>
  <si>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</si>
  <si>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</si>
  <si>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</si>
  <si>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</si>
  <si>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</si>
  <si>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</si>
  <si>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</si>
  <si>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</si>
  <si>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</si>
  <si>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</si>
  <si>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</si>
  <si>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</si>
  <si>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</si>
  <si>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</si>
  <si>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</si>
  <si>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</si>
  <si>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</si>
  <si>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</si>
  <si>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</si>
  <si>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</si>
  <si>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</si>
  <si>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</si>
  <si>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</si>
  <si>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</si>
  <si>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</si>
  <si>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</si>
  <si>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</si>
  <si>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</si>
  <si>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</si>
  <si>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</si>
  <si>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</si>
  <si>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</si>
  <si>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</si>
  <si>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</si>
  <si>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</si>
  <si>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</si>
  <si>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</si>
  <si>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</si>
  <si>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</si>
  <si>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</si>
  <si>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</si>
  <si>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</si>
  <si>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</si>
  <si>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</si>
  <si>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</si>
  <si>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</si>
  <si>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</si>
  <si>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</si>
  <si>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</si>
  <si>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</si>
  <si>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</si>
  <si>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</si>
  <si>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</si>
  <si>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</si>
  <si>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</si>
  <si>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</si>
  <si>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</si>
  <si>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</si>
  <si>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</si>
  <si>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</si>
  <si>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</si>
  <si>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</si>
  <si>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</si>
  <si>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</si>
  <si>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</si>
  <si>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</si>
  <si>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</si>
  <si>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</si>
  <si>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</si>
  <si>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</si>
  <si>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</si>
  <si>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</si>
  <si>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</si>
  <si>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</si>
  <si>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</si>
  <si>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</si>
  <si>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</si>
  <si>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</si>
  <si>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</si>
  <si>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</si>
  <si>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</si>
  <si>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</si>
  <si>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</si>
  <si>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</si>
  <si>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</si>
  <si>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</si>
  <si>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</si>
  <si>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</si>
  <si>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</si>
  <si>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</si>
  <si>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</si>
  <si>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</si>
  <si>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</si>
  <si>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</si>
  <si>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</si>
  <si>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</si>
  <si>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</si>
  <si>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</si>
  <si>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</si>
  <si>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</si>
  <si>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</si>
  <si>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</si>
  <si>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</si>
  <si>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</si>
  <si>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</si>
  <si>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</si>
  <si>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</si>
  <si>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</si>
  <si>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</si>
  <si>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</si>
  <si>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</si>
  <si>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</si>
  <si>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</si>
  <si>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</si>
  <si>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</si>
  <si>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</si>
  <si>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</si>
  <si>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</si>
  <si>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</si>
  <si>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</si>
  <si>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</si>
  <si>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</si>
  <si>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</si>
  <si>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</si>
  <si>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</si>
  <si>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</si>
  <si>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</si>
  <si>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</si>
  <si>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</si>
  <si>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</si>
  <si>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</si>
  <si>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</si>
  <si>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</si>
  <si>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</si>
  <si>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</si>
  <si>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</si>
  <si>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</si>
  <si>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</si>
  <si>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</si>
  <si>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</si>
  <si>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</si>
  <si>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</si>
  <si>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</si>
  <si>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</si>
  <si>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</si>
  <si>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</si>
  <si>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</si>
  <si>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</si>
  <si>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</si>
  <si>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</si>
  <si>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</si>
  <si>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</si>
  <si>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</si>
  <si>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</si>
  <si>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</si>
  <si>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</si>
  <si>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</si>
  <si>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</si>
  <si>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</si>
  <si>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</si>
  <si>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</si>
  <si>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</si>
  <si>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</si>
  <si>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</si>
  <si>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</si>
  <si>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</si>
  <si>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</si>
  <si>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</si>
  <si>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</si>
  <si>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</si>
  <si>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</si>
  <si>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</si>
  <si>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</si>
  <si>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</si>
  <si>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</si>
  <si>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</si>
  <si>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</si>
  <si>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</si>
  <si>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</si>
  <si>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</si>
  <si>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</si>
  <si>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</si>
  <si>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</si>
  <si>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</si>
  <si>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</si>
  <si>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</si>
  <si>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</si>
  <si>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</si>
  <si>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</si>
  <si>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</si>
  <si>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</si>
  <si>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</si>
  <si>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</si>
  <si>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</si>
  <si>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</si>
  <si>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</si>
  <si>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</si>
  <si>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</si>
  <si>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</si>
  <si>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</si>
  <si>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</si>
  <si>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</si>
  <si>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</si>
  <si>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</si>
  <si>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</si>
  <si>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</si>
  <si>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</si>
  <si>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</si>
  <si>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</si>
  <si>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</si>
  <si>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</si>
  <si>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</si>
  <si>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</si>
  <si>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</si>
  <si>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</si>
  <si>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</si>
  <si>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</si>
  <si>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</si>
  <si>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</si>
  <si>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</si>
  <si>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</si>
  <si>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</si>
  <si>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</si>
  <si>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</si>
  <si>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</si>
  <si>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</si>
  <si>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</si>
  <si>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</si>
  <si>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</si>
  <si>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</si>
  <si>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</si>
  <si>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</si>
  <si>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</si>
  <si>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</si>
  <si>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</si>
  <si>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</si>
  <si>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</si>
  <si>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</si>
  <si>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</si>
  <si>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</si>
  <si>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</si>
  <si>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</si>
  <si>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</si>
  <si>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</si>
  <si>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</si>
  <si>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</si>
  <si>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</si>
  <si>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</si>
  <si>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</si>
  <si>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</si>
  <si>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</si>
  <si>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</si>
  <si>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</si>
  <si>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</si>
  <si>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</si>
  <si>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</si>
  <si>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</si>
  <si>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</si>
  <si>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</si>
  <si>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</si>
  <si>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</si>
  <si>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</si>
  <si>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</si>
  <si>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</si>
  <si>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</si>
  <si>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</si>
  <si>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</si>
  <si>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</si>
  <si>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</si>
  <si>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</si>
  <si>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</si>
  <si>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</si>
  <si>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</si>
  <si>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</si>
  <si>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</si>
  <si>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</si>
  <si>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</si>
  <si>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</si>
  <si>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</si>
  <si>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</si>
  <si>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</si>
  <si>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</si>
  <si>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</si>
  <si>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</si>
  <si>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</si>
  <si>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</si>
  <si>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</si>
  <si>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</si>
  <si>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</si>
  <si>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</si>
  <si>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</si>
  <si>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</si>
  <si>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</si>
  <si>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</si>
  <si>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</si>
  <si>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</si>
  <si>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</si>
  <si>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</si>
  <si>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</si>
  <si>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</si>
  <si>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</si>
  <si>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</si>
  <si>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</si>
  <si>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</si>
  <si>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</si>
  <si>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</si>
  <si>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</si>
  <si>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</si>
  <si>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</si>
  <si>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</si>
  <si>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</si>
  <si>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</si>
  <si>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</si>
  <si>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</si>
  <si>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</si>
  <si>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</si>
  <si>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</si>
  <si>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</si>
  <si>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</si>
  <si>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</si>
  <si>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</si>
  <si>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</si>
  <si>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</si>
  <si>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</si>
  <si>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</si>
  <si>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</si>
  <si>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</si>
  <si>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</si>
  <si>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</si>
  <si>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</si>
  <si>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</si>
  <si>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</si>
  <si>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</si>
  <si>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</si>
  <si>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</si>
  <si>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</si>
  <si>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</si>
  <si>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</si>
  <si>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</si>
  <si>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</si>
  <si>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</si>
  <si>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</si>
  <si>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</si>
  <si>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</si>
  <si>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</si>
  <si>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</si>
  <si>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</si>
  <si>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</si>
  <si>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</si>
  <si>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</si>
  <si>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</si>
  <si>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</si>
  <si>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</si>
  <si>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</si>
  <si>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</si>
  <si>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</si>
  <si>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</si>
  <si>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</si>
  <si>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</si>
  <si>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</si>
  <si>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</si>
  <si>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</si>
  <si>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</si>
  <si>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</si>
  <si>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</si>
  <si>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</si>
  <si>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</si>
  <si>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</si>
  <si>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</si>
  <si>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</si>
  <si>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</si>
  <si>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</si>
  <si>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</si>
  <si>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</si>
  <si>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</si>
  <si>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</si>
  <si>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</si>
  <si>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</si>
  <si>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</si>
  <si>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</si>
  <si>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</si>
  <si>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</si>
  <si>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</si>
  <si>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</si>
  <si>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</si>
  <si>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</si>
  <si>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</si>
  <si>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</si>
  <si>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</si>
  <si>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</si>
  <si>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</si>
  <si>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</si>
  <si>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</si>
  <si>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</si>
  <si>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</si>
  <si>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</si>
  <si>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</si>
  <si>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</si>
  <si>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</si>
  <si>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</si>
  <si>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</si>
  <si>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</si>
  <si>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</si>
  <si>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</si>
  <si>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</si>
  <si>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</si>
  <si>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</si>
  <si>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</si>
  <si>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</si>
  <si>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</si>
  <si>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</si>
  <si>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</si>
  <si>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</si>
  <si>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</si>
  <si>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</si>
  <si>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</si>
  <si>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</si>
  <si>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</si>
  <si>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</si>
  <si>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</si>
  <si>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</si>
  <si>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</si>
  <si>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</si>
  <si>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</si>
  <si>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</si>
  <si>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</si>
  <si>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</si>
  <si>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</si>
  <si>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</si>
  <si>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</si>
  <si>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</si>
  <si>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</si>
  <si>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</si>
  <si>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</si>
  <si>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</si>
  <si>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</si>
  <si>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</si>
  <si>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</si>
  <si>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</si>
  <si>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</si>
  <si>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</si>
  <si>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</si>
  <si>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</si>
  <si>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</si>
  <si>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</si>
  <si>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</si>
  <si>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</si>
  <si>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</si>
  <si>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</si>
  <si>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</si>
  <si>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</si>
  <si>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</si>
  <si>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</si>
  <si>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</si>
  <si>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</si>
  <si>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</si>
  <si>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</si>
  <si>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</si>
  <si>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</si>
  <si>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</si>
  <si>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</si>
  <si>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</si>
  <si>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</si>
  <si>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</si>
  <si>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</si>
  <si>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</si>
  <si>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</si>
  <si>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</si>
  <si>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</si>
  <si>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</si>
  <si>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</si>
  <si>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</si>
  <si>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</si>
  <si>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</si>
  <si>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</si>
  <si>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</si>
  <si>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</si>
  <si>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</si>
  <si>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</si>
  <si>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</si>
  <si>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</si>
  <si>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</si>
  <si>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</si>
  <si>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</si>
  <si>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</si>
  <si>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</si>
  <si>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</si>
  <si>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</si>
  <si>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</si>
  <si>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</si>
  <si>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</si>
  <si>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</si>
  <si>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</si>
  <si>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</si>
  <si>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</si>
  <si>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</si>
  <si>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</si>
  <si>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</si>
  <si>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</si>
  <si>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</si>
  <si>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</si>
  <si>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</si>
  <si>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</si>
  <si>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</si>
  <si>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</si>
  <si>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</si>
  <si>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</si>
  <si>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</si>
  <si>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</si>
  <si>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</si>
  <si>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</si>
  <si>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</si>
  <si>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</si>
  <si>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</si>
  <si>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</si>
  <si>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</si>
  <si>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</si>
  <si>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</si>
  <si>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</si>
  <si>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</si>
  <si>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</si>
  <si>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</si>
  <si>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</si>
  <si>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</si>
  <si>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</si>
  <si>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</si>
  <si>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</si>
  <si>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</si>
  <si>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</si>
  <si>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</si>
  <si>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</si>
  <si>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</si>
  <si>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</si>
  <si>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</si>
  <si>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</si>
  <si>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</si>
  <si>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</si>
  <si>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</si>
  <si>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</si>
  <si>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</si>
  <si>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</si>
  <si>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</si>
  <si>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</si>
  <si>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</si>
  <si>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</si>
  <si>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</si>
  <si>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</si>
  <si>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</si>
  <si>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</si>
  <si>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</si>
  <si>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</si>
  <si>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</si>
  <si>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</si>
  <si>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</si>
  <si>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</si>
  <si>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</si>
  <si>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</si>
  <si>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</si>
  <si>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</si>
  <si>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</si>
  <si>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</si>
  <si>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</si>
  <si>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</si>
  <si>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</si>
  <si>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</si>
  <si>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</si>
  <si>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</si>
  <si>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</si>
  <si>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</si>
  <si>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</si>
  <si>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</si>
  <si>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</si>
  <si>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</si>
  <si>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</si>
  <si>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</si>
  <si>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</si>
  <si>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</si>
  <si>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</si>
  <si>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</si>
  <si>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</si>
  <si>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</si>
  <si>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</si>
  <si>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</si>
  <si>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</si>
  <si>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</si>
  <si>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</si>
  <si>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</si>
  <si>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</si>
  <si>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</si>
  <si>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</si>
  <si>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</si>
  <si>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</si>
  <si>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</si>
  <si>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</si>
  <si>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</si>
  <si>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</si>
  <si>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</si>
  <si>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</si>
  <si>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</si>
  <si>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</si>
  <si>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</si>
  <si>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</si>
  <si>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</si>
  <si>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</si>
  <si>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</si>
  <si>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</si>
  <si>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</si>
  <si>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</si>
  <si>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</si>
  <si>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</si>
  <si>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</si>
  <si>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</si>
  <si>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</si>
  <si>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</si>
  <si>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</si>
  <si>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</si>
  <si>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</si>
  <si>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</si>
  <si>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</si>
  <si>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</si>
  <si>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</si>
  <si>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</si>
  <si>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</si>
  <si>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</si>
  <si>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</si>
  <si>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</si>
  <si>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</si>
  <si>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</si>
  <si>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</si>
  <si>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</si>
  <si>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</si>
  <si>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</si>
  <si>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</si>
  <si>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</si>
  <si>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</si>
  <si>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</si>
  <si>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</si>
  <si>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</si>
  <si>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</si>
  <si>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</si>
  <si>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</si>
  <si>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</si>
  <si>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</si>
  <si>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</si>
  <si>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</si>
  <si>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</si>
  <si>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</si>
  <si>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</si>
  <si>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</si>
  <si>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</si>
  <si>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</si>
  <si>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</si>
  <si>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</si>
  <si>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</si>
  <si>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</si>
  <si>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</si>
  <si>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</si>
  <si>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</si>
  <si>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</si>
  <si>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</si>
  <si>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</si>
  <si>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</si>
  <si>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</si>
  <si>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</si>
  <si>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</si>
  <si>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</si>
  <si>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</si>
  <si>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</si>
  <si>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</si>
  <si>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</si>
  <si>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</si>
  <si>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</si>
  <si>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</si>
  <si>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</si>
  <si>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</si>
  <si>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</si>
  <si>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</si>
  <si>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</si>
  <si>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</si>
  <si>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</si>
  <si>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</si>
  <si>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</si>
  <si>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</si>
  <si>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</si>
  <si>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</si>
  <si>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</si>
  <si>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</si>
  <si>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</si>
  <si>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</si>
  <si>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</si>
  <si>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</si>
  <si>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</si>
  <si>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</si>
  <si>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</si>
  <si>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</si>
  <si>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</si>
  <si>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</si>
  <si>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</si>
  <si>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</si>
  <si>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</si>
  <si>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</si>
  <si>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</si>
  <si>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</si>
  <si>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</si>
  <si>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</si>
  <si>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</si>
  <si>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</si>
  <si>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</si>
  <si>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</si>
  <si>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</si>
  <si>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</si>
  <si>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</si>
  <si>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</si>
  <si>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</si>
  <si>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</si>
  <si>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</si>
  <si>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</si>
  <si>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</si>
  <si>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</si>
  <si>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</si>
  <si>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</si>
  <si>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</si>
  <si>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</si>
  <si>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</si>
  <si>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</si>
  <si>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</si>
  <si>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</si>
  <si>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</si>
  <si>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</si>
  <si>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</si>
  <si>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</si>
  <si>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</si>
  <si>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</si>
  <si>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</si>
  <si>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</si>
  <si>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</si>
  <si>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</si>
  <si>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</si>
  <si>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</si>
  <si>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</si>
  <si>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</si>
  <si>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</si>
  <si>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</si>
  <si>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</si>
  <si>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</si>
  <si>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</si>
  <si>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</si>
  <si>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</si>
  <si>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</si>
  <si>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</si>
  <si>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</si>
  <si>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</si>
  <si>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</si>
  <si>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</si>
  <si>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</si>
  <si>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</si>
  <si>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</si>
  <si>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</si>
  <si>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</si>
  <si>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</si>
  <si>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</si>
  <si>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</si>
  <si>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</si>
  <si>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</si>
  <si>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</si>
  <si>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</si>
  <si>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</si>
  <si>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</si>
  <si>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</si>
  <si>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</si>
  <si>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</si>
  <si>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</si>
  <si>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</si>
  <si>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</si>
  <si>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</si>
  <si>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</si>
  <si>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</si>
  <si>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</si>
  <si>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</si>
  <si>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</si>
  <si>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</si>
  <si>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</si>
  <si>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</si>
  <si>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</si>
  <si>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</si>
  <si>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</si>
  <si>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</si>
  <si>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</si>
  <si>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</si>
  <si>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</si>
  <si>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</si>
  <si>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</si>
  <si>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</si>
  <si>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</si>
  <si>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</si>
  <si>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</si>
  <si>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</si>
  <si>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</si>
  <si>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</si>
  <si>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</si>
  <si>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</si>
  <si>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</si>
  <si>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</si>
  <si>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</si>
  <si>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</si>
  <si>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</si>
  <si>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</si>
  <si>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</si>
  <si>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</si>
  <si>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</si>
  <si>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</si>
  <si>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</si>
  <si>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</si>
  <si>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</si>
  <si>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</si>
  <si>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</si>
  <si>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</si>
  <si>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</si>
  <si>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</si>
  <si>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</si>
  <si>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</si>
  <si>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</si>
  <si>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</si>
  <si>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</si>
  <si>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</si>
  <si>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</si>
  <si>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</si>
  <si>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</si>
  <si>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</si>
  <si>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</si>
  <si>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</si>
  <si>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</si>
  <si>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</si>
  <si>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</si>
  <si>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</si>
  <si>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</si>
  <si>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</si>
  <si>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</si>
  <si>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</si>
  <si>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</si>
  <si>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</si>
  <si>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</si>
  <si>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</si>
  <si>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</si>
  <si>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</si>
  <si>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</si>
  <si>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</si>
  <si>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</si>
  <si>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</si>
  <si>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</si>
  <si>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</si>
  <si>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</si>
  <si>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</si>
  <si>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</si>
  <si>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</si>
  <si>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</si>
  <si>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</si>
  <si>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</si>
  <si>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</si>
  <si>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</si>
  <si>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</si>
  <si>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</si>
  <si>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</si>
  <si>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</si>
  <si>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</si>
  <si>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</si>
  <si>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</si>
  <si>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</si>
  <si>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</si>
  <si>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</si>
  <si>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</si>
  <si>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</si>
  <si>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</si>
  <si>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</si>
  <si>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</si>
  <si>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</si>
  <si>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</si>
  <si>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</si>
  <si>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</si>
  <si>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</si>
  <si>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</si>
  <si>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</si>
  <si>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</si>
  <si>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</si>
  <si>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</si>
  <si>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</si>
  <si>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</si>
  <si>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</si>
  <si>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</si>
  <si>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</si>
  <si>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</si>
  <si>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</si>
  <si>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</si>
  <si>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</si>
  <si>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</si>
  <si>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</si>
  <si>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</si>
  <si>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</si>
  <si>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</si>
  <si>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</si>
  <si>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</si>
  <si>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</si>
  <si>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</si>
  <si>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</si>
  <si>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</si>
  <si>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</si>
  <si>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</si>
  <si>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</si>
  <si>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</si>
  <si>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</si>
  <si>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</si>
  <si>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</si>
  <si>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</si>
  <si>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</si>
  <si>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</si>
  <si>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</si>
  <si>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</si>
  <si>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</si>
  <si>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</si>
  <si>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</si>
  <si>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</si>
  <si>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</si>
  <si>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</si>
  <si>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</si>
  <si>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</si>
  <si>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</si>
  <si>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</si>
  <si>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</si>
  <si>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</si>
  <si>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</si>
  <si>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</si>
  <si>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</si>
  <si>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</si>
  <si>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</si>
  <si>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</si>
  <si>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</si>
  <si>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</si>
  <si>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</si>
  <si>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</si>
  <si>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</si>
  <si>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</si>
  <si>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</si>
  <si>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</si>
  <si>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</si>
  <si>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</si>
  <si>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</si>
  <si>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</si>
  <si>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</si>
  <si>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</si>
  <si>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</si>
  <si>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</si>
  <si>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</si>
  <si>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</si>
  <si>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</si>
  <si>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</si>
  <si>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</si>
  <si>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</si>
  <si>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</si>
  <si>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</si>
  <si>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</si>
  <si>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</si>
  <si>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</si>
  <si>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</si>
  <si>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</si>
  <si>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</si>
  <si>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</si>
  <si>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</si>
  <si>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</si>
  <si>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</si>
  <si>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</si>
  <si>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</si>
  <si>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</si>
  <si>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</si>
  <si>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</si>
  <si>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</si>
  <si>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</si>
  <si>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</si>
  <si>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</si>
  <si>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</si>
  <si>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</si>
  <si>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</si>
  <si>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</si>
  <si>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</si>
  <si>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</si>
  <si>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</si>
  <si>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</si>
  <si>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</si>
  <si>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</si>
  <si>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</si>
  <si>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</si>
  <si>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</si>
  <si>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</si>
  <si>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</si>
  <si>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</si>
  <si>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</si>
  <si>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</si>
  <si>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</si>
  <si>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</si>
  <si>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</si>
  <si>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</si>
  <si>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</si>
  <si>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</si>
  <si>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</si>
  <si>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</si>
  <si>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</si>
  <si>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</si>
  <si>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</si>
  <si>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</si>
  <si>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</si>
  <si>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</si>
  <si>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</si>
  <si>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</si>
  <si>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</si>
  <si>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</si>
  <si>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</si>
  <si>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</si>
  <si>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</si>
  <si>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</si>
  <si>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</si>
  <si>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</si>
  <si>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</si>
  <si>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</si>
  <si>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</si>
  <si>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</si>
  <si>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</si>
  <si>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</si>
  <si>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</si>
  <si>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</si>
  <si>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</si>
  <si>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</si>
  <si>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</si>
  <si>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</si>
  <si>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</si>
  <si>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</si>
  <si>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</si>
  <si>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</si>
  <si>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</si>
  <si>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</si>
  <si>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</si>
  <si>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</si>
  <si>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</si>
  <si>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</si>
  <si>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</si>
  <si>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</si>
  <si>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</si>
  <si>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</si>
  <si>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</si>
  <si>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</si>
  <si>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</si>
  <si>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</si>
  <si>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</si>
  <si>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</si>
  <si>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</si>
  <si>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</si>
  <si>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</si>
  <si>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</si>
  <si>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</si>
  <si>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</si>
  <si>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</si>
  <si>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</si>
  <si>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</si>
  <si>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</si>
  <si>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</si>
  <si>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</si>
  <si>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</si>
  <si>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</si>
  <si>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</si>
  <si>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</si>
  <si>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</si>
  <si>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</si>
  <si>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</si>
  <si>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</si>
  <si>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</si>
  <si>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</si>
  <si>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</si>
  <si>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</si>
  <si>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</si>
  <si>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</si>
  <si>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</si>
  <si>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</si>
  <si>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</si>
  <si>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</si>
  <si>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</si>
  <si>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</si>
  <si>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</si>
  <si>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</si>
  <si>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</si>
  <si>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</si>
  <si>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</si>
  <si>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</si>
  <si>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</si>
  <si>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</si>
  <si>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</si>
  <si>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</si>
  <si>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</si>
  <si>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</si>
  <si>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</si>
  <si>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</si>
  <si>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</si>
  <si>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</si>
  <si>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</si>
  <si>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</si>
  <si>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</si>
  <si>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</si>
  <si>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</si>
  <si>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</si>
  <si>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</si>
  <si>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</si>
  <si>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</si>
  <si>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</si>
  <si>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</si>
  <si>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</si>
  <si>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</si>
  <si>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</si>
  <si>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</si>
  <si>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</si>
  <si>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</si>
  <si>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</si>
  <si>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</si>
  <si>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</si>
  <si>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</si>
  <si>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</si>
  <si>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</si>
  <si>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</si>
  <si>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</si>
  <si>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</si>
  <si>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</si>
  <si>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</si>
  <si>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</si>
  <si>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</si>
  <si>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</si>
  <si>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</si>
  <si>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</si>
  <si>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</si>
  <si>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</si>
  <si>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</si>
  <si>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</si>
  <si>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</si>
  <si>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</si>
  <si>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</si>
  <si>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</si>
  <si>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</si>
  <si>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</si>
  <si>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</si>
  <si>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</si>
  <si>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</si>
  <si>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</si>
  <si>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</si>
  <si>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</si>
  <si>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</si>
  <si>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</si>
  <si>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</si>
  <si>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</si>
  <si>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</si>
  <si>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</si>
  <si>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</si>
  <si>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</si>
  <si>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</si>
  <si>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</si>
  <si>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</si>
  <si>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</si>
  <si>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</si>
  <si>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</si>
  <si>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</si>
  <si>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</si>
  <si>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</si>
  <si>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</si>
  <si>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</si>
  <si>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</si>
  <si>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</si>
  <si>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</si>
  <si>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</si>
  <si>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</si>
  <si>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</si>
  <si>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</si>
  <si>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</si>
  <si>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</si>
  <si>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</si>
  <si>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</si>
  <si>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</si>
  <si>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</si>
  <si>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</si>
  <si>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</si>
  <si>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</si>
  <si>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</si>
  <si>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</si>
  <si>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</si>
  <si>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</si>
  <si>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</si>
  <si>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</si>
  <si>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</si>
  <si>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</si>
  <si>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</si>
  <si>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</si>
  <si>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</si>
  <si>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</si>
  <si>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</si>
  <si>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</si>
  <si>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</si>
  <si>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</si>
  <si>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</si>
  <si>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</si>
  <si>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</si>
  <si>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</si>
  <si>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</si>
  <si>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</si>
  <si>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</si>
  <si>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</si>
  <si>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</si>
  <si>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</si>
  <si>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</si>
  <si>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</si>
  <si>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</si>
  <si>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</si>
  <si>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</si>
  <si>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</si>
  <si>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</si>
  <si>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</si>
  <si>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</si>
  <si>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</si>
  <si>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</si>
  <si>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</si>
  <si>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</si>
  <si>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</si>
  <si>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</si>
  <si>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</si>
  <si>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</si>
  <si>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</si>
  <si>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</si>
  <si>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</si>
  <si>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</si>
  <si>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</si>
  <si>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</si>
  <si>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</si>
  <si>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</si>
  <si>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</si>
  <si>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</si>
  <si>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</si>
  <si>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</si>
  <si>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</si>
  <si>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</si>
  <si>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</si>
  <si>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</si>
  <si>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</si>
  <si>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</si>
  <si>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</si>
  <si>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</si>
  <si>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</si>
  <si>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</si>
  <si>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</si>
  <si>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</si>
  <si>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</si>
  <si>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</si>
  <si>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</si>
  <si>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</si>
  <si>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</si>
  <si>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</si>
  <si>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</si>
  <si>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</si>
  <si>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</si>
  <si>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</si>
  <si>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</si>
  <si>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</si>
  <si>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</si>
  <si>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</si>
  <si>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</si>
  <si>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</si>
  <si>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</si>
  <si>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</si>
  <si>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</si>
  <si>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</si>
  <si>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</si>
  <si>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</si>
  <si>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</si>
  <si>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</si>
  <si>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</si>
  <si>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</si>
  <si>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</si>
  <si>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</si>
  <si>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</si>
  <si>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</si>
  <si>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</si>
  <si>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</si>
  <si>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</si>
  <si>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</si>
  <si>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</si>
  <si>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</si>
  <si>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</si>
  <si>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</si>
  <si>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</si>
  <si>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</si>
  <si>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</si>
  <si>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</si>
  <si>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</si>
  <si>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</si>
  <si>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</si>
  <si>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</si>
  <si>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</si>
  <si>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</si>
  <si>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</si>
  <si>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</si>
  <si>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</si>
  <si>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</si>
  <si>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</si>
  <si>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</si>
  <si>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</si>
  <si>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</si>
  <si>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</si>
  <si>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</si>
  <si>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</si>
  <si>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</si>
  <si>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</si>
  <si>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</si>
  <si>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</si>
  <si>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</si>
  <si>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</si>
  <si>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</si>
  <si>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</si>
  <si>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</si>
  <si>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</si>
  <si>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</si>
  <si>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</si>
  <si>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</si>
  <si>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</si>
  <si>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</si>
  <si>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</si>
  <si>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</si>
  <si>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</si>
  <si>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</si>
  <si>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</si>
  <si>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</si>
  <si>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</si>
  <si>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</si>
  <si>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</si>
  <si>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</si>
  <si>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</si>
  <si>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</si>
  <si>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</si>
  <si>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</si>
  <si>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</si>
  <si>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</si>
  <si>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</si>
  <si>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</si>
  <si>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</si>
  <si>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</si>
  <si>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</si>
  <si>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</si>
  <si>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</si>
  <si>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</si>
  <si>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</si>
  <si>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</si>
  <si>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</si>
  <si>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</si>
  <si>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</si>
  <si>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</si>
  <si>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</si>
  <si>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</si>
  <si>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</si>
  <si>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</si>
  <si>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</si>
  <si>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</si>
  <si>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</si>
  <si>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</si>
  <si>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</si>
  <si>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</si>
  <si>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</si>
  <si>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</si>
  <si>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</si>
  <si>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</si>
  <si>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</si>
  <si>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</si>
  <si>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</si>
  <si>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</si>
  <si>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</si>
  <si>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</si>
  <si>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</si>
  <si>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</si>
  <si>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</si>
  <si>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</si>
  <si>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</si>
  <si>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</si>
  <si>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</si>
  <si>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</si>
  <si>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</si>
  <si>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</si>
  <si>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</si>
  <si>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</si>
  <si>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</si>
  <si>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</si>
  <si>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</si>
  <si>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</si>
  <si>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</si>
  <si>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</si>
  <si>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</si>
  <si>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</si>
  <si>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</si>
  <si>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</si>
  <si>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</si>
  <si>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</si>
  <si>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</si>
  <si>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</si>
  <si>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</si>
  <si>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</si>
  <si>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</si>
  <si>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</si>
  <si>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</si>
  <si>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</si>
  <si>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</si>
  <si>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</si>
  <si>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</si>
  <si>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</si>
  <si>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</si>
  <si>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</si>
  <si>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</si>
  <si>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</si>
  <si>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</si>
  <si>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</si>
  <si>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</si>
  <si>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</si>
  <si>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</si>
  <si>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</si>
  <si>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</si>
  <si>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</si>
  <si>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</si>
  <si>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</si>
  <si>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</si>
  <si>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</si>
  <si>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</si>
  <si>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</si>
  <si>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</si>
  <si>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</si>
  <si>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</si>
  <si>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</si>
  <si>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</si>
  <si>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</si>
  <si>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</si>
  <si>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</si>
  <si>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</si>
  <si>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</si>
  <si>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</si>
  <si>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</si>
  <si>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</si>
  <si>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</si>
  <si>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</si>
  <si>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</si>
  <si>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</si>
  <si>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</si>
  <si>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</si>
  <si>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</si>
  <si>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</si>
  <si>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</si>
  <si>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</si>
  <si>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</si>
  <si>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</si>
  <si>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</si>
  <si>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</si>
  <si>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</si>
  <si>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</si>
  <si>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</si>
  <si>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</si>
  <si>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</si>
  <si>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</si>
  <si>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</si>
  <si>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</si>
  <si>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</si>
  <si>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</si>
  <si>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</si>
  <si>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</si>
  <si>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</si>
  <si>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</si>
  <si>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</si>
  <si>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</si>
  <si>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</si>
  <si>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</si>
  <si>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</si>
  <si>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</si>
  <si>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</si>
  <si>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</si>
  <si>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</si>
  <si>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</si>
  <si>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</si>
  <si>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</si>
  <si>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</si>
  <si>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</si>
  <si>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</si>
  <si>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</si>
  <si>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</si>
  <si>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</si>
  <si>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</si>
  <si>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</si>
  <si>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</si>
  <si>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</si>
  <si>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</si>
  <si>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</si>
  <si>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</si>
  <si>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</si>
  <si>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</si>
  <si>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</si>
  <si>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</si>
  <si>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</si>
  <si>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</si>
  <si>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</si>
  <si>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</si>
  <si>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</si>
  <si>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</si>
  <si>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</si>
  <si>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</si>
  <si>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</si>
  <si>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</si>
  <si>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</si>
  <si>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</si>
  <si>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</si>
  <si>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</si>
  <si>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</si>
  <si>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</si>
  <si>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</si>
  <si>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</si>
  <si>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</si>
  <si>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</si>
  <si>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</si>
  <si>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</si>
  <si>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</si>
  <si>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</si>
  <si>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</si>
  <si>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</si>
  <si>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</si>
  <si>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</si>
  <si>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</si>
  <si>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</si>
  <si>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</si>
  <si>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</si>
  <si>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</si>
  <si>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</si>
  <si>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</si>
  <si>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</si>
  <si>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</si>
  <si>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</si>
  <si>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</si>
  <si>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</si>
  <si>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</si>
  <si>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</si>
  <si>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</si>
  <si>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</si>
  <si>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</si>
  <si>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</si>
  <si>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</si>
  <si>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</si>
  <si>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</si>
  <si>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</si>
  <si>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</si>
  <si>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</si>
  <si>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</si>
  <si>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</si>
  <si>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</si>
  <si>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</si>
  <si>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</si>
  <si>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</si>
  <si>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</si>
  <si>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</si>
  <si>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</si>
  <si>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</si>
  <si>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</si>
  <si>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</si>
  <si>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</si>
  <si>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</si>
  <si>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</si>
  <si>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</si>
  <si>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</si>
  <si>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</si>
  <si>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</si>
  <si>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</si>
  <si>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</si>
  <si>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</si>
  <si>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</si>
  <si>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</si>
  <si>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</si>
  <si>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</si>
  <si>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</si>
  <si>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</si>
  <si>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</si>
  <si>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</si>
  <si>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</si>
  <si>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</si>
  <si>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</si>
  <si>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</si>
  <si>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</si>
  <si>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</si>
  <si>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</si>
  <si>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</si>
  <si>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</si>
  <si>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</si>
  <si>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</si>
  <si>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</si>
  <si>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</si>
  <si>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</si>
  <si>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</si>
  <si>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</si>
  <si>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</si>
  <si>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</si>
  <si>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</si>
  <si>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</si>
  <si>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</si>
  <si>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</si>
  <si>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</si>
  <si>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</si>
  <si>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</si>
  <si>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</si>
  <si>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</si>
  <si>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</si>
  <si>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</si>
  <si>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</si>
  <si>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</si>
  <si>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</si>
  <si>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</si>
  <si>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</si>
  <si>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</si>
  <si>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</si>
  <si>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</si>
  <si>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</si>
  <si>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</si>
  <si>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</si>
  <si>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</si>
  <si>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</si>
  <si>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</si>
  <si>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</si>
  <si>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</si>
  <si>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</si>
  <si>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</si>
  <si>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</si>
  <si>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</si>
  <si>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</si>
  <si>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</si>
  <si>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</si>
  <si>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</si>
  <si>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</si>
  <si>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</si>
  <si>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</si>
  <si>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</si>
  <si>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</si>
  <si>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</si>
  <si>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</si>
  <si>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</si>
  <si>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</si>
  <si>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</si>
  <si>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</si>
  <si>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</si>
  <si>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</si>
  <si>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</si>
  <si>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</si>
  <si>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</si>
  <si>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</si>
  <si>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</si>
  <si>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</si>
  <si>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</si>
  <si>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</si>
  <si>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</si>
  <si>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</si>
  <si>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</si>
  <si>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</si>
  <si>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</si>
  <si>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</si>
  <si>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</si>
  <si>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</si>
  <si>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</si>
  <si>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</si>
  <si>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</si>
  <si>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</si>
  <si>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</si>
  <si>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</si>
  <si>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</si>
  <si>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</si>
  <si>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</si>
  <si>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</si>
  <si>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</si>
  <si>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</si>
  <si>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</si>
  <si>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</si>
  <si>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</si>
  <si>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</si>
  <si>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</si>
  <si>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</si>
  <si>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</si>
  <si>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</si>
  <si>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</si>
  <si>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</si>
  <si>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</si>
  <si>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</si>
  <si>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</si>
  <si>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</si>
  <si>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</si>
  <si>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</si>
  <si>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</si>
  <si>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</si>
  <si>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</si>
  <si>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</si>
  <si>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</si>
  <si>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</si>
  <si>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</si>
  <si>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</si>
  <si>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</si>
  <si>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</si>
  <si>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</si>
  <si>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</si>
  <si>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</si>
  <si>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</si>
  <si>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</si>
  <si>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</si>
  <si>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</si>
  <si>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</si>
  <si>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</si>
  <si>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</si>
  <si>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</si>
  <si>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</si>
  <si>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</si>
  <si>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</si>
  <si>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</si>
  <si>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</si>
  <si>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</si>
  <si>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</si>
  <si>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</si>
  <si>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</si>
  <si>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</si>
  <si>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</si>
  <si>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</si>
  <si>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</si>
  <si>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</si>
  <si>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</si>
  <si>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</si>
  <si>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</si>
  <si>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</si>
  <si>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</si>
  <si>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</si>
  <si>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</si>
  <si>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</si>
  <si>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</si>
  <si>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</si>
  <si>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</si>
  <si>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</si>
  <si>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</si>
  <si>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</si>
  <si>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</si>
  <si>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</si>
  <si>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</si>
  <si>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</si>
  <si>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</si>
  <si>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</si>
  <si>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</si>
  <si>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</si>
  <si>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</si>
  <si>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</si>
  <si>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</si>
  <si>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</si>
  <si>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</si>
  <si>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</si>
  <si>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</si>
  <si>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</si>
  <si>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</si>
  <si>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</si>
  <si>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</si>
  <si>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</si>
  <si>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</si>
  <si>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</si>
  <si>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</si>
  <si>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</si>
  <si>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</si>
  <si>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</si>
  <si>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</si>
  <si>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</si>
  <si>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</si>
  <si>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</si>
  <si>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</si>
  <si>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</si>
  <si>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</si>
  <si>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</si>
  <si>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</si>
  <si>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</si>
  <si>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</si>
  <si>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</si>
  <si>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</si>
  <si>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</si>
  <si>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</si>
  <si>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</si>
  <si>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</si>
  <si>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</si>
  <si>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</si>
  <si>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</si>
  <si>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</si>
  <si>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</si>
  <si>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</si>
  <si>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</si>
  <si>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</si>
  <si>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</si>
  <si>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</si>
  <si>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</si>
  <si>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</si>
  <si>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</si>
  <si>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</si>
  <si>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</si>
  <si>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</si>
  <si>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</si>
  <si>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</si>
  <si>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</si>
  <si>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</si>
  <si>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</si>
  <si>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</si>
  <si>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</si>
  <si>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</si>
  <si>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</si>
  <si>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</si>
  <si>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</si>
  <si>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</si>
  <si>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</si>
  <si>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</si>
  <si>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</si>
  <si>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</si>
  <si>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</si>
  <si>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</si>
  <si>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</si>
  <si>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</si>
  <si>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</si>
  <si>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</si>
  <si>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</si>
  <si>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</si>
  <si>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</si>
  <si>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</si>
  <si>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</si>
  <si>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</si>
  <si>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</si>
  <si>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</si>
  <si>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</si>
  <si>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</si>
  <si>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</si>
  <si>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</si>
  <si>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</si>
  <si>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</si>
  <si>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</si>
  <si>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</si>
  <si>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</si>
  <si>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</si>
  <si>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</si>
  <si>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</si>
  <si>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</si>
  <si>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</si>
  <si>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</si>
  <si>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</si>
  <si>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</si>
  <si>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</si>
  <si>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</si>
  <si>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</si>
  <si>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</si>
  <si>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</si>
  <si>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</si>
  <si>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</si>
  <si>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</si>
  <si>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</si>
  <si>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</si>
  <si>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</si>
  <si>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</si>
  <si>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</si>
  <si>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</si>
  <si>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</si>
  <si>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</si>
  <si>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</si>
  <si>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</si>
  <si>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</si>
  <si>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</si>
  <si>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</si>
  <si>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</si>
  <si>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</si>
  <si>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</si>
  <si>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</si>
  <si>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</si>
  <si>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</si>
  <si>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</si>
  <si>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</si>
  <si>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</si>
  <si>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</si>
  <si>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</si>
  <si>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</si>
  <si>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</si>
  <si>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</si>
  <si>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</si>
  <si>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</si>
  <si>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</si>
  <si>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</si>
  <si>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</si>
  <si>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</si>
  <si>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</si>
  <si>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</si>
  <si>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</si>
  <si>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</si>
  <si>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</si>
  <si>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</si>
  <si>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</si>
  <si>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</si>
  <si>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</si>
  <si>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</si>
  <si>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</si>
  <si>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</si>
  <si>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</si>
  <si>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</si>
  <si>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</si>
  <si>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</si>
  <si>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</si>
  <si>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</si>
  <si>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</si>
  <si>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</si>
  <si>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</si>
  <si>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</si>
  <si>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</si>
  <si>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</si>
  <si>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</si>
  <si>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</si>
  <si>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</si>
  <si>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</si>
  <si>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</si>
  <si>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</si>
  <si>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</si>
  <si>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</si>
  <si>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</si>
  <si>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</si>
  <si>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</si>
  <si>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</si>
  <si>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</si>
  <si>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</si>
  <si>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</si>
  <si>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</si>
  <si>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</si>
  <si>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</si>
  <si>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</si>
  <si>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</si>
  <si>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</si>
  <si>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</si>
  <si>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</si>
  <si>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</si>
  <si>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</si>
  <si>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</si>
  <si>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</si>
  <si>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</si>
  <si>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</si>
  <si>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</si>
  <si>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</si>
  <si>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</si>
  <si>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</si>
  <si>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</si>
  <si>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</si>
  <si>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</si>
  <si>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</si>
  <si>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</si>
  <si>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</si>
  <si>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</si>
  <si>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</si>
  <si>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</si>
  <si>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</si>
  <si>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</si>
  <si>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</si>
  <si>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</si>
  <si>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</si>
  <si>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</si>
  <si>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</si>
  <si>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</si>
  <si>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</si>
  <si>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</si>
  <si>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</si>
  <si>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</si>
  <si>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</si>
  <si>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</si>
  <si>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</si>
  <si>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</si>
  <si>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</si>
  <si>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</si>
  <si>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</si>
  <si>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</si>
  <si>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</si>
  <si>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</si>
  <si>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</si>
  <si>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</si>
  <si>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</si>
  <si>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</si>
  <si>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</si>
  <si>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</si>
  <si>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</si>
  <si>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</si>
  <si>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</si>
  <si>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</si>
  <si>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</si>
  <si>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</si>
  <si>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</si>
  <si>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</si>
  <si>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</si>
  <si>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</si>
  <si>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</si>
  <si>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</si>
  <si>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</si>
  <si>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</si>
  <si>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</si>
  <si>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</si>
  <si>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</si>
  <si>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</si>
  <si>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</si>
  <si>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</si>
  <si>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</si>
  <si>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</si>
  <si>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</si>
  <si>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</si>
  <si>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</si>
  <si>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</si>
  <si>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</si>
  <si>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</si>
  <si>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</si>
  <si>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</si>
  <si>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</si>
  <si>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</si>
  <si>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</si>
  <si>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</si>
  <si>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</si>
  <si>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</si>
  <si>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</si>
  <si>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</si>
  <si>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</si>
  <si>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</si>
  <si>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</si>
  <si>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</si>
  <si>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</si>
  <si>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</si>
  <si>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</si>
  <si>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</si>
  <si>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</si>
  <si>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</si>
  <si>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</si>
  <si>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</si>
  <si>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</si>
  <si>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</si>
  <si>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</si>
  <si>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</si>
  <si>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</si>
  <si>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</si>
  <si>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</si>
  <si>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</si>
  <si>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</si>
  <si>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</si>
  <si>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</si>
  <si>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</si>
  <si>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</si>
  <si>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</si>
  <si>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</si>
  <si>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</si>
  <si>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</si>
  <si>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</si>
  <si>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</si>
  <si>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</si>
  <si>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</si>
  <si>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</si>
  <si>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</si>
  <si>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</si>
  <si>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</si>
  <si>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</si>
  <si>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</si>
  <si>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</si>
  <si>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</si>
  <si>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</si>
  <si>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</si>
  <si>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</si>
  <si>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</si>
  <si>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</si>
  <si>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</si>
  <si>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</si>
  <si>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</si>
  <si>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</si>
  <si>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</si>
  <si>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</si>
  <si>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</si>
  <si>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</si>
  <si>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</si>
  <si>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</si>
  <si>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</si>
  <si>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</si>
  <si>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</si>
  <si>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</si>
  <si>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</si>
  <si>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</si>
  <si>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</si>
  <si>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</si>
  <si>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</si>
  <si>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</si>
  <si>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</si>
  <si>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</si>
  <si>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</si>
  <si>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</si>
  <si>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</si>
  <si>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</si>
  <si>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</si>
  <si>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</si>
  <si>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</si>
  <si>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</si>
  <si>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</si>
  <si>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</si>
  <si>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</si>
  <si>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</si>
  <si>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</si>
  <si>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</si>
  <si>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</si>
  <si>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</si>
  <si>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</si>
  <si>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</si>
  <si>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</si>
  <si>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</si>
  <si>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</si>
  <si>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</si>
  <si>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</si>
  <si>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</si>
  <si>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</si>
  <si>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</si>
  <si>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</si>
  <si>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</si>
  <si>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</si>
  <si>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</si>
  <si>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</si>
  <si>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</si>
  <si>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</si>
  <si>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</si>
  <si>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</si>
  <si>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</si>
  <si>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</si>
  <si>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</si>
  <si>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</si>
  <si>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</si>
  <si>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</si>
  <si>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</si>
  <si>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</si>
  <si>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</si>
  <si>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</si>
  <si>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</si>
  <si>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</si>
  <si>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</si>
  <si>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</si>
  <si>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</si>
  <si>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</si>
  <si>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</si>
  <si>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</si>
  <si>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</si>
  <si>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</si>
  <si>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</si>
  <si>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</si>
  <si>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</si>
  <si>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</si>
  <si>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</si>
  <si>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</si>
  <si>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</si>
  <si>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</si>
  <si>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</si>
  <si>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</si>
  <si>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</si>
  <si>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</si>
  <si>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</si>
  <si>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</si>
  <si>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</si>
  <si>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</si>
  <si>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</si>
  <si>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</si>
  <si>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</si>
  <si>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</si>
  <si>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</si>
  <si>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</si>
  <si>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</si>
  <si>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</si>
  <si>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</si>
  <si>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</si>
  <si>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</si>
  <si>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</si>
  <si>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</si>
  <si>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</si>
  <si>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</si>
  <si>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</si>
  <si>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</si>
  <si>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</si>
  <si>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</si>
  <si>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</si>
  <si>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</si>
  <si>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</si>
  <si>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</si>
  <si>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</si>
  <si>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</si>
  <si>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</si>
  <si>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</si>
  <si>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</si>
  <si>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</si>
  <si>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</si>
  <si>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</si>
  <si>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</si>
  <si>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</si>
  <si>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</si>
  <si>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</si>
  <si>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</si>
  <si>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</si>
  <si>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</si>
  <si>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</si>
  <si>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</si>
  <si>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</si>
  <si>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</si>
  <si>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</si>
  <si>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</si>
  <si>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</si>
  <si>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</si>
  <si>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</si>
  <si>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</si>
  <si>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</si>
  <si>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</si>
  <si>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</si>
  <si>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</si>
  <si>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</si>
  <si>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</si>
  <si>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</si>
  <si>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</si>
  <si>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</si>
  <si>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</si>
  <si>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</si>
  <si>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</si>
  <si>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</si>
  <si>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</si>
  <si>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</si>
  <si>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</si>
  <si>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</si>
  <si>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</si>
  <si>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</si>
  <si>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</si>
  <si>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</si>
  <si>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</si>
  <si>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</si>
  <si>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</si>
  <si>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</si>
  <si>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</si>
  <si>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</si>
  <si>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</si>
  <si>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</si>
  <si>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</si>
  <si>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</si>
  <si>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</si>
  <si>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</si>
  <si>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</si>
  <si>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</si>
  <si>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</si>
  <si>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</si>
  <si>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</si>
  <si>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</si>
  <si>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</si>
  <si>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</si>
  <si>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</si>
  <si>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</si>
  <si>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</si>
  <si>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</si>
  <si>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</si>
  <si>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</si>
  <si>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</si>
  <si>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</si>
  <si>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</si>
  <si>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</si>
  <si>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</si>
  <si>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</si>
  <si>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</si>
  <si>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</si>
  <si>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</si>
  <si>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</si>
  <si>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</si>
  <si>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</si>
  <si>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</si>
  <si>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</si>
  <si>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</si>
  <si>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</si>
  <si>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</si>
  <si>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</si>
  <si>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</si>
  <si>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</si>
  <si>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</si>
  <si>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</si>
  <si>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</si>
  <si>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</si>
  <si>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</si>
  <si>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</si>
  <si>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</si>
  <si>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</si>
  <si>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</si>
  <si>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</si>
  <si>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</si>
  <si>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</si>
  <si>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</si>
  <si>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</si>
  <si>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</si>
  <si>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</si>
  <si>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</si>
  <si>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</si>
  <si>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</si>
  <si>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</si>
  <si>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</si>
  <si>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</si>
  <si>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</si>
  <si>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</si>
  <si>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</si>
  <si>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</si>
  <si>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</si>
  <si>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</si>
  <si>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</si>
  <si>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</si>
  <si>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</si>
  <si>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</si>
  <si>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</si>
  <si>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</si>
  <si>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</si>
  <si>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</si>
  <si>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</si>
  <si>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</si>
  <si>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</si>
  <si>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</si>
  <si>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</si>
  <si>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</si>
  <si>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</si>
  <si>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</si>
  <si>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</si>
  <si>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</si>
  <si>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</si>
  <si>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</si>
  <si>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</si>
  <si>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</si>
  <si>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</si>
  <si>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</si>
  <si>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</si>
  <si>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</si>
  <si>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</si>
  <si>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</si>
  <si>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</si>
  <si>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</si>
  <si>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</si>
  <si>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</si>
  <si>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</si>
  <si>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</si>
  <si>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</si>
  <si>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</si>
  <si>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</si>
  <si>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</si>
  <si>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</si>
  <si>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</si>
  <si>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</si>
  <si>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</si>
  <si>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</si>
  <si>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</si>
  <si>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</si>
  <si>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</si>
  <si>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</si>
  <si>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</si>
  <si>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</si>
  <si>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</si>
  <si>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</si>
  <si>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</si>
  <si>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</si>
  <si>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</si>
  <si>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</si>
  <si>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</si>
  <si>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</si>
  <si>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</si>
  <si>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</si>
  <si>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</si>
  <si>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</si>
  <si>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</si>
  <si>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</si>
  <si>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</si>
  <si>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</si>
  <si>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</si>
  <si>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</si>
  <si>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</si>
  <si>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</si>
  <si>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</si>
  <si>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</si>
  <si>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</si>
  <si>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</si>
  <si>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</si>
  <si>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</si>
  <si>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</si>
  <si>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</si>
  <si>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</si>
  <si>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</si>
  <si>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</si>
  <si>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</si>
  <si>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</si>
  <si>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</si>
  <si>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</si>
  <si>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</si>
  <si>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</si>
  <si>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</si>
  <si>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</si>
  <si>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</si>
  <si>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</si>
  <si>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</si>
  <si>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</si>
  <si>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</si>
  <si>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</si>
  <si>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</si>
  <si>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</si>
  <si>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</si>
  <si>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</si>
  <si>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</si>
  <si>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</si>
  <si>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</si>
  <si>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</si>
  <si>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</si>
  <si>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</si>
  <si>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</si>
  <si>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</si>
  <si>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</si>
  <si>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</si>
  <si>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</si>
  <si>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</si>
  <si>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</si>
  <si>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</si>
  <si>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</si>
  <si>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</si>
  <si>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</si>
  <si>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</si>
  <si>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</si>
  <si>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</si>
  <si>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</si>
  <si>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</si>
  <si>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</si>
  <si>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</si>
  <si>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</si>
  <si>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</si>
  <si>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</si>
  <si>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</si>
  <si>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</si>
  <si>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</si>
  <si>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</si>
  <si>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</si>
  <si>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</si>
  <si>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</si>
  <si>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</si>
  <si>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</si>
  <si>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</si>
  <si>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</si>
  <si>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</si>
  <si>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</si>
  <si>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</si>
  <si>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</si>
  <si>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</si>
  <si>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</si>
  <si>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</si>
  <si>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</si>
  <si>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</si>
  <si>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</si>
  <si>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</si>
  <si>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</si>
  <si>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</si>
  <si>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</si>
  <si>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</si>
  <si>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</si>
  <si>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</si>
  <si>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</si>
  <si>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</si>
  <si>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</si>
  <si>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</si>
  <si>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</si>
  <si>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</si>
  <si>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</si>
  <si>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</si>
  <si>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</si>
  <si>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</si>
  <si>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</si>
  <si>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</si>
  <si>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</si>
  <si>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</si>
  <si>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</si>
  <si>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</si>
  <si>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</si>
  <si>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</si>
  <si>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</si>
  <si>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</si>
  <si>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</si>
  <si>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</si>
  <si>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</si>
  <si>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</si>
  <si>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</si>
  <si>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</si>
  <si>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</si>
  <si>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</si>
  <si>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</si>
  <si>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</si>
  <si>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</si>
  <si>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</si>
  <si>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</si>
  <si>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</si>
  <si>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</si>
  <si>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</si>
  <si>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</si>
  <si>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</si>
  <si>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</si>
  <si>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</si>
  <si>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</si>
  <si>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</si>
  <si>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</si>
  <si>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</si>
  <si>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</si>
  <si>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</si>
  <si>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</si>
  <si>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</si>
  <si>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</si>
  <si>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</si>
  <si>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</si>
  <si>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</si>
  <si>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</si>
  <si>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</si>
  <si>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</si>
  <si>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</si>
  <si>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</si>
  <si>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</si>
  <si>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</si>
  <si>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</si>
  <si>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</si>
  <si>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</si>
  <si>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</si>
  <si>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</si>
  <si>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</si>
  <si>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</si>
  <si>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</si>
  <si>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</si>
  <si>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</si>
  <si>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</si>
  <si>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</si>
  <si>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</si>
  <si>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</si>
  <si>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</si>
  <si>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</si>
  <si>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</si>
  <si>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</si>
  <si>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</si>
  <si>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</si>
  <si>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</si>
  <si>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</si>
  <si>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</si>
  <si>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</si>
  <si>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</si>
  <si>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</si>
  <si>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</si>
  <si>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</si>
  <si>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</si>
  <si>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</si>
  <si>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</si>
  <si>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</si>
  <si>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</si>
  <si>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</si>
  <si>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</si>
  <si>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</si>
  <si>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</si>
  <si>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</si>
  <si>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</si>
  <si>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</si>
  <si>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</si>
  <si>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</si>
  <si>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</si>
  <si>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</si>
  <si>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</si>
  <si>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</si>
  <si>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</si>
  <si>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</si>
  <si>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</si>
  <si>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</si>
  <si>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</si>
  <si>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</si>
  <si>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</si>
  <si>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</si>
  <si>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</si>
  <si>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</si>
  <si>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</si>
  <si>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</si>
  <si>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</si>
  <si>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</si>
  <si>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</si>
  <si>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</si>
  <si>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</si>
  <si>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</si>
  <si>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</si>
  <si>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</si>
  <si>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</si>
  <si>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</si>
  <si>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</si>
  <si>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</si>
  <si>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</si>
  <si>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</si>
  <si>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</si>
  <si>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</si>
  <si>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</si>
  <si>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</si>
  <si>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</si>
  <si>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</si>
  <si>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</si>
  <si>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</si>
  <si>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</si>
  <si>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</si>
  <si>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</si>
  <si>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</si>
  <si>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</si>
  <si>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</si>
  <si>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</si>
  <si>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</si>
  <si>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</si>
  <si>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</si>
  <si>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</si>
  <si>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</si>
  <si>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</si>
  <si>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</si>
  <si>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</si>
  <si>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</si>
  <si>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</si>
  <si>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</si>
  <si>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</si>
  <si>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</si>
  <si>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</si>
  <si>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</si>
  <si>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</si>
  <si>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</si>
  <si>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</si>
  <si>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</si>
  <si>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</si>
  <si>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</si>
  <si>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</si>
  <si>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</si>
  <si>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</si>
  <si>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</si>
  <si>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</si>
  <si>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</si>
  <si>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</si>
  <si>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</si>
  <si>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</si>
  <si>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</si>
  <si>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</si>
  <si>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</si>
  <si>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</si>
  <si>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</si>
  <si>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</si>
  <si>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</si>
  <si>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</si>
  <si>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</si>
  <si>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</si>
  <si>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</si>
  <si>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</si>
  <si>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</si>
  <si>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</si>
  <si>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</si>
  <si>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</si>
  <si>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</si>
  <si>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</si>
  <si>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</si>
  <si>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</si>
  <si>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</si>
  <si>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</si>
  <si>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</si>
  <si>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</si>
  <si>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</si>
  <si>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</si>
  <si>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</si>
  <si>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</si>
  <si>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</si>
  <si>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</si>
  <si>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</si>
  <si>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</si>
  <si>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</si>
  <si>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</si>
  <si>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</si>
  <si>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</si>
  <si>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</si>
  <si>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</si>
  <si>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</si>
  <si>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</si>
  <si>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</si>
  <si>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</si>
  <si>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</si>
  <si>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</si>
  <si>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</si>
  <si>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</si>
  <si>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</si>
  <si>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</si>
  <si>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</si>
  <si>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</si>
  <si>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</si>
  <si>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</si>
  <si>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</si>
  <si>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</si>
  <si>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</si>
  <si>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</si>
  <si>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</si>
  <si>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</si>
  <si>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</si>
  <si>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</si>
  <si>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</si>
  <si>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</si>
  <si>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</si>
  <si>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</si>
  <si>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</si>
  <si>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</si>
  <si>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</si>
  <si>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</si>
  <si>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</si>
  <si>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</si>
  <si>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</si>
  <si>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</si>
  <si>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</si>
  <si>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</si>
  <si>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</si>
  <si>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</si>
  <si>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</si>
  <si>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</si>
  <si>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</si>
  <si>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</si>
  <si>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</si>
  <si>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</si>
  <si>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</si>
  <si>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</si>
  <si>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</si>
  <si>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</si>
  <si>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</si>
  <si>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</si>
  <si>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</si>
  <si>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</si>
  <si>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</si>
  <si>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</si>
  <si>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</si>
  <si>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</si>
  <si>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</si>
  <si>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</si>
  <si>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</si>
  <si>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</si>
  <si>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</si>
  <si>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</si>
  <si>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</si>
  <si>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</si>
  <si>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</si>
  <si>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</si>
  <si>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</si>
  <si>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</si>
  <si>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</si>
  <si>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</si>
  <si>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</si>
  <si>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</si>
  <si>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</si>
  <si>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</si>
  <si>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</si>
  <si>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</si>
  <si>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</si>
  <si>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</si>
  <si>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</si>
  <si>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</si>
  <si>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</si>
  <si>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</si>
  <si>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</si>
  <si>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</si>
  <si>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</si>
  <si>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</si>
  <si>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</si>
  <si>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</si>
  <si>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</si>
  <si>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</si>
  <si>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</si>
  <si>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</si>
  <si>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</si>
  <si>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</si>
  <si>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</si>
  <si>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</si>
  <si>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</si>
  <si>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</si>
  <si>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</si>
  <si>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</si>
  <si>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</si>
  <si>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</si>
  <si>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</si>
  <si>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</si>
  <si>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</si>
  <si>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</si>
  <si>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</si>
  <si>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</si>
  <si>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</si>
  <si>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</si>
  <si>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</si>
  <si>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</si>
  <si>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</si>
  <si>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</si>
  <si>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</si>
  <si>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</si>
  <si>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</si>
  <si>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</si>
  <si>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</si>
  <si>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</si>
  <si>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</si>
  <si>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</si>
  <si>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</si>
  <si>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</si>
  <si>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</si>
  <si>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</si>
  <si>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</si>
  <si>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</si>
  <si>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</si>
  <si>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</si>
  <si>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</si>
  <si>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</si>
  <si>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</si>
  <si>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</si>
  <si>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</si>
  <si>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</si>
  <si>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</si>
  <si>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</si>
  <si>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</si>
  <si>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</si>
  <si>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</si>
  <si>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</si>
  <si>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</si>
  <si>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</si>
  <si>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</si>
  <si>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</si>
  <si>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</si>
  <si>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</si>
  <si>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</si>
  <si>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</si>
  <si>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</si>
  <si>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</si>
  <si>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</si>
  <si>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</si>
  <si>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</si>
  <si>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</si>
  <si>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</si>
  <si>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</si>
  <si>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</si>
  <si>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</si>
  <si>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</si>
  <si>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</si>
  <si>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</si>
  <si>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</si>
  <si>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</si>
  <si>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</si>
  <si>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</si>
  <si>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</si>
  <si>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</si>
  <si>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</si>
  <si>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</si>
  <si>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</si>
  <si>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</si>
  <si>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</si>
  <si>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</si>
  <si>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</si>
  <si>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</si>
  <si>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</si>
  <si>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</si>
  <si>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</si>
  <si>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</si>
  <si>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</si>
  <si>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</si>
  <si>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</si>
  <si>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</si>
  <si>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</si>
  <si>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</si>
  <si>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</si>
  <si>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</si>
  <si>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</si>
  <si>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</si>
  <si>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</si>
  <si>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</si>
  <si>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</si>
  <si>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</si>
  <si>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</si>
  <si>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</si>
  <si>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</si>
  <si>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</si>
  <si>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</si>
  <si>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</si>
  <si>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</si>
  <si>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</si>
  <si>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</si>
  <si>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</si>
  <si>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</si>
  <si>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</si>
  <si>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</si>
  <si>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</si>
  <si>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</si>
  <si>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</si>
  <si>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</si>
  <si>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</si>
  <si>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</si>
  <si>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</si>
  <si>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</si>
  <si>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</si>
  <si>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</si>
  <si>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</si>
  <si>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</si>
  <si>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</si>
  <si>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</si>
  <si>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</si>
  <si>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</si>
  <si>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</si>
  <si>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</si>
  <si>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</si>
  <si>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</si>
  <si>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</si>
  <si>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</si>
  <si>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</si>
  <si>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</si>
  <si>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</si>
  <si>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</si>
  <si>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</si>
  <si>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</si>
  <si>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</si>
  <si>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</si>
  <si>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</si>
  <si>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</si>
  <si>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</si>
  <si>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</si>
  <si>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</si>
  <si>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</si>
  <si>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</si>
  <si>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</si>
  <si>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</si>
  <si>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</si>
  <si>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</si>
  <si>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</si>
  <si>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</si>
  <si>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</si>
  <si>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</si>
  <si>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</si>
  <si>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</si>
  <si>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</si>
  <si>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</si>
  <si>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</si>
  <si>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</si>
  <si>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</si>
  <si>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</si>
  <si>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</si>
  <si>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</si>
  <si>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</si>
  <si>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</si>
  <si>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</si>
  <si>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</si>
  <si>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</si>
  <si>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</si>
  <si>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</si>
  <si>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</si>
  <si>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</si>
  <si>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</si>
  <si>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</si>
  <si>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</si>
  <si>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</si>
  <si>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</si>
  <si>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</si>
  <si>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</si>
  <si>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</si>
  <si>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</si>
  <si>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</si>
  <si>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</si>
  <si>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</si>
  <si>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</si>
  <si>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</si>
  <si>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</si>
  <si>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</si>
  <si>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</si>
  <si>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</si>
  <si>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</si>
  <si>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</si>
  <si>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</si>
  <si>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</si>
  <si>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</si>
  <si>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</si>
  <si>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</si>
  <si>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</si>
  <si>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</si>
  <si>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</si>
  <si>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</si>
  <si>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</si>
  <si>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</si>
  <si>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</si>
  <si>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</si>
  <si>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</si>
  <si>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</si>
  <si>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</si>
  <si>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</si>
  <si>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</si>
  <si>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</si>
  <si>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</si>
  <si>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</si>
  <si>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</si>
  <si>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</si>
  <si>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</si>
  <si>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</si>
  <si>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</si>
  <si>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</si>
  <si>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</si>
  <si>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</si>
  <si>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</si>
  <si>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</si>
  <si>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</si>
  <si>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</si>
  <si>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</si>
  <si>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</si>
  <si>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</si>
  <si>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</si>
  <si>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</si>
  <si>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</si>
  <si>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</si>
  <si>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</si>
  <si>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</si>
  <si>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</si>
  <si>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</si>
  <si>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</si>
  <si>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</si>
  <si>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</si>
  <si>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</si>
  <si>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</si>
  <si>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</si>
  <si>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</si>
  <si>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</si>
  <si>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</si>
  <si>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</si>
  <si>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</si>
  <si>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</si>
  <si>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</si>
  <si>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</si>
  <si>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</si>
  <si>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</si>
  <si>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</si>
  <si>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</si>
  <si>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</si>
  <si>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</si>
  <si>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</si>
  <si>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</si>
  <si>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</si>
  <si>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</si>
  <si>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</si>
  <si>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</si>
  <si>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</si>
  <si>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</si>
  <si>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</si>
  <si>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</si>
  <si>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</si>
  <si>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</si>
  <si>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</si>
  <si>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</si>
  <si>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</si>
  <si>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</si>
  <si>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</si>
  <si>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</si>
  <si>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</si>
  <si>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</si>
  <si>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</si>
  <si>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</si>
  <si>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</si>
  <si>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</si>
  <si>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</si>
  <si>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</si>
  <si>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</si>
  <si>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</si>
  <si>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</si>
  <si>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</si>
  <si>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</si>
  <si>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</si>
  <si>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</si>
  <si>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</si>
  <si>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</si>
  <si>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</si>
  <si>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</si>
  <si>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</si>
  <si>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</si>
  <si>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</si>
  <si>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</si>
  <si>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</si>
  <si>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</si>
  <si>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</si>
  <si>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</si>
  <si>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</si>
  <si>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</si>
  <si>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</si>
  <si>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</si>
  <si>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</si>
  <si>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</si>
  <si>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</si>
  <si>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</si>
  <si>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</si>
  <si>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</si>
  <si>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</si>
  <si>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</si>
  <si>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</si>
  <si>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</si>
  <si>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</si>
  <si>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</si>
  <si>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</si>
  <si>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</si>
  <si>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</si>
  <si>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</si>
  <si>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</si>
  <si>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</si>
  <si>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</si>
  <si>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</si>
  <si>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</si>
  <si>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</si>
  <si>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</si>
  <si>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</si>
  <si>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</si>
  <si>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</si>
  <si>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</si>
  <si>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</si>
  <si>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</si>
  <si>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</si>
  <si>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</si>
  <si>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</si>
  <si>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</si>
  <si>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</si>
  <si>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</si>
  <si>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</si>
  <si>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</si>
  <si>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</si>
  <si>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</si>
  <si>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</si>
  <si>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</si>
  <si>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</si>
  <si>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</si>
  <si>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</si>
  <si>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</si>
  <si>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</si>
  <si>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</si>
  <si>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</si>
  <si>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</si>
  <si>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</si>
  <si>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</si>
  <si>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</si>
  <si>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</si>
  <si>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</si>
  <si>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</si>
  <si>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</si>
  <si>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</si>
  <si>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</si>
  <si>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</si>
  <si>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</si>
  <si>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</si>
  <si>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</si>
  <si>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</si>
  <si>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</si>
  <si>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</si>
  <si>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</si>
  <si>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</si>
  <si>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</si>
  <si>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</si>
  <si>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</si>
  <si>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</si>
  <si>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</si>
  <si>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</si>
  <si>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</si>
  <si>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</si>
  <si>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</si>
  <si>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</si>
  <si>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</si>
  <si>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</si>
  <si>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</si>
  <si>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</si>
  <si>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</si>
  <si>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</si>
  <si>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</si>
  <si>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</si>
  <si>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</si>
  <si>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</si>
  <si>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</si>
  <si>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</si>
  <si>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</si>
  <si>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</si>
  <si>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</si>
  <si>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</si>
  <si>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</si>
  <si>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</si>
  <si>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</si>
  <si>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</si>
  <si>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</si>
  <si>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</si>
  <si>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</si>
  <si>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</si>
  <si>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</si>
  <si>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</si>
  <si>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</si>
  <si>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</si>
  <si>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</si>
  <si>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</si>
  <si>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</si>
  <si>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</si>
  <si>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</si>
  <si>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</si>
  <si>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</si>
  <si>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</si>
  <si>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</si>
  <si>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</si>
  <si>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</si>
  <si>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</si>
  <si>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</si>
  <si>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</si>
  <si>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</si>
  <si>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</si>
  <si>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</si>
  <si>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</si>
  <si>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</si>
  <si>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</si>
  <si>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</si>
  <si>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</si>
  <si>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</si>
  <si>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</si>
  <si>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</si>
  <si>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</si>
  <si>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</si>
  <si>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</si>
  <si>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</si>
  <si>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</si>
  <si>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</si>
  <si>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</si>
  <si>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</si>
  <si>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</si>
  <si>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</si>
  <si>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</si>
  <si>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</si>
  <si>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</si>
  <si>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</si>
  <si>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</si>
  <si>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</si>
  <si>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</si>
  <si>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</si>
  <si>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</si>
  <si>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</si>
  <si>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</si>
  <si>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</si>
  <si>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</si>
  <si>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</si>
  <si>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</si>
  <si>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</si>
  <si>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</si>
  <si>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</si>
  <si>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</si>
  <si>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</si>
  <si>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</si>
  <si>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</si>
  <si>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</si>
  <si>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</si>
  <si>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</si>
  <si>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</si>
  <si>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</si>
  <si>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</si>
  <si>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</si>
  <si>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</si>
  <si>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</si>
  <si>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</si>
  <si>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</si>
  <si>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</si>
  <si>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</si>
  <si>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</si>
  <si>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</si>
  <si>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</si>
  <si>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</si>
  <si>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</si>
  <si>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</si>
  <si>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</si>
  <si>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</si>
  <si>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</si>
  <si>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</si>
  <si>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</si>
  <si>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</si>
  <si>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</si>
  <si>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</si>
  <si>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</si>
  <si>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</si>
  <si>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</si>
  <si>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</si>
  <si>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</si>
  <si>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</si>
  <si>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</si>
  <si>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</si>
  <si>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</si>
  <si>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</si>
  <si>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</si>
  <si>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</si>
  <si>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</si>
  <si>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</si>
  <si>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</si>
  <si>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</si>
  <si>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</si>
  <si>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</si>
  <si>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</si>
  <si>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</si>
  <si>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</si>
  <si>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</si>
  <si>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</si>
  <si>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</si>
  <si>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</si>
  <si>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</si>
  <si>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</si>
  <si>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</si>
  <si>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</si>
  <si>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</si>
  <si>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</si>
  <si>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</si>
  <si>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</si>
  <si>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</si>
  <si>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</si>
  <si>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</si>
  <si>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</si>
  <si>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</si>
  <si>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</si>
  <si>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</si>
  <si>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</si>
  <si>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</si>
  <si>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</si>
  <si>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</si>
  <si>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</si>
  <si>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</si>
  <si>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</si>
  <si>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</si>
  <si>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</si>
  <si>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</si>
  <si>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</si>
  <si>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</si>
  <si>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</si>
  <si>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</si>
  <si>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</si>
  <si>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</si>
  <si>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</si>
  <si>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</si>
  <si>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</si>
  <si>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</si>
  <si>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</si>
  <si>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</si>
  <si>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</si>
  <si>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</si>
  <si>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</si>
  <si>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</si>
  <si>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</si>
  <si>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</si>
  <si>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</si>
  <si>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</si>
  <si>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</si>
  <si>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</si>
  <si>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</si>
  <si>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</si>
  <si>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</si>
  <si>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</si>
  <si>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</si>
  <si>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</si>
  <si>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</si>
  <si>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</si>
  <si>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</si>
  <si>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</si>
  <si>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</si>
  <si>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</si>
  <si>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</si>
  <si>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</si>
  <si>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</si>
  <si>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</si>
  <si>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</si>
  <si>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</si>
  <si>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</si>
  <si>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</si>
  <si>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</si>
  <si>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</si>
  <si>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</si>
  <si>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</si>
  <si>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</si>
  <si>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</si>
  <si>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</si>
  <si>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</si>
  <si>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</si>
  <si>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</si>
  <si>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</si>
  <si>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</si>
  <si>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</si>
  <si>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</si>
  <si>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</si>
  <si>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</si>
  <si>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</si>
  <si>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</si>
  <si>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</si>
  <si>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</si>
  <si>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</si>
  <si>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</si>
  <si>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</si>
  <si>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</si>
  <si>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</si>
  <si>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</si>
  <si>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</si>
  <si>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</si>
  <si>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</si>
  <si>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</si>
  <si>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</si>
  <si>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</si>
  <si>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</si>
  <si>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</si>
  <si>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</si>
  <si>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</si>
  <si>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</si>
  <si>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</si>
  <si>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</si>
  <si>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</si>
  <si>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</si>
  <si>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</si>
  <si>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</si>
  <si>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</si>
  <si>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</si>
  <si>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</si>
  <si>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</si>
  <si>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</si>
  <si>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</si>
  <si>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</si>
  <si>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</si>
  <si>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</si>
  <si>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</si>
  <si>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</si>
  <si>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</si>
  <si>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</si>
  <si>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</si>
  <si>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</si>
  <si>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</si>
  <si>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</si>
  <si>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</si>
  <si>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</si>
  <si>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</si>
  <si>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</si>
  <si>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</si>
  <si>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</si>
  <si>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</si>
  <si>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</si>
  <si>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</si>
  <si>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</si>
  <si>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</si>
  <si>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</si>
  <si>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</si>
  <si>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</si>
  <si>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</si>
  <si>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</si>
  <si>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</si>
  <si>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</si>
  <si>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</si>
  <si>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</si>
  <si>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</si>
  <si>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</si>
  <si>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</si>
  <si>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</si>
  <si>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</si>
  <si>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</si>
  <si>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</si>
  <si>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</si>
  <si>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</si>
  <si>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</si>
  <si>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</si>
  <si>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</si>
  <si>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</si>
  <si>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</si>
  <si>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</si>
  <si>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</si>
  <si>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</si>
  <si>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</si>
  <si>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</si>
  <si>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</si>
  <si>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</si>
  <si>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</si>
  <si>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</si>
  <si>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</si>
  <si>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</si>
  <si>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</si>
  <si>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</si>
  <si>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</si>
  <si>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</si>
  <si>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</si>
  <si>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</si>
  <si>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</si>
  <si>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</si>
  <si>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</si>
  <si>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</si>
  <si>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</si>
  <si>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</si>
  <si>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</si>
  <si>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</si>
  <si>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</si>
  <si>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</si>
  <si>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</si>
  <si>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</si>
  <si>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</si>
  <si>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</si>
  <si>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</si>
  <si>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</si>
  <si>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</si>
  <si>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</si>
  <si>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</si>
  <si>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</si>
  <si>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</si>
  <si>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</si>
  <si>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</si>
  <si>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</si>
  <si>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</si>
  <si>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</si>
  <si>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</si>
  <si>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</si>
  <si>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</si>
  <si>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</si>
  <si>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</si>
  <si>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</si>
  <si>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</si>
  <si>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</si>
  <si>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</si>
  <si>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</si>
  <si>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</si>
  <si>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</si>
  <si>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</si>
  <si>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</si>
  <si>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</si>
  <si>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</si>
  <si>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</si>
  <si>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</si>
  <si>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</si>
  <si>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</si>
  <si>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</si>
  <si>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</si>
  <si>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</si>
  <si>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</si>
  <si>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</si>
  <si>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</si>
  <si>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</si>
  <si>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</si>
  <si>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</si>
  <si>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</si>
  <si>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</si>
  <si>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</si>
  <si>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</si>
  <si>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</si>
  <si>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</si>
  <si>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</si>
  <si>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</si>
  <si>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</si>
  <si>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</si>
  <si>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</si>
  <si>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</si>
  <si>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</si>
  <si>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</si>
  <si>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</si>
  <si>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</si>
  <si>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</si>
  <si>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</si>
  <si>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</si>
  <si>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</si>
  <si>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</si>
  <si>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</si>
  <si>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</si>
  <si>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</si>
  <si>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</si>
  <si>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</si>
  <si>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</si>
  <si>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</si>
  <si>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</si>
  <si>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</si>
  <si>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</si>
  <si>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</si>
  <si>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</si>
  <si>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</si>
  <si>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</si>
  <si>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</si>
  <si>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</si>
  <si>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</si>
  <si>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</si>
  <si>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</si>
  <si>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</si>
  <si>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</si>
  <si>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</si>
  <si>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</si>
  <si>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</si>
  <si>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</si>
  <si>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</si>
  <si>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</si>
  <si>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</si>
  <si>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</si>
  <si>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</si>
  <si>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</si>
  <si>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</si>
  <si>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</si>
  <si>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</si>
  <si>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</si>
  <si>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</si>
  <si>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</si>
  <si>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</si>
  <si>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</si>
  <si>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</si>
  <si>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</si>
  <si>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</si>
  <si>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</si>
  <si>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</si>
  <si>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</si>
  <si>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</si>
  <si>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</si>
  <si>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</si>
  <si>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</si>
  <si>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</si>
  <si>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</si>
  <si>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</si>
  <si>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</si>
  <si>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</si>
  <si>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</si>
  <si>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</si>
  <si>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</si>
  <si>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</si>
  <si>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</si>
  <si>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</si>
  <si>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</si>
  <si>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</si>
  <si>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</si>
  <si>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</si>
  <si>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</si>
  <si>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</si>
  <si>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</si>
  <si>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</si>
  <si>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</si>
  <si>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</si>
  <si>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</si>
  <si>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</si>
  <si>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</si>
  <si>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</si>
  <si>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</si>
  <si>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</si>
  <si>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</si>
  <si>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</si>
  <si>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</si>
  <si>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</si>
  <si>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</si>
  <si>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</si>
  <si>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</si>
  <si>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</si>
  <si>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</si>
  <si>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</si>
  <si>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</si>
  <si>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</si>
  <si>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</si>
  <si>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</si>
  <si>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</si>
  <si>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</si>
  <si>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</si>
  <si>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</si>
  <si>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</si>
  <si>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</si>
  <si>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</si>
  <si>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</si>
  <si>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</si>
  <si>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</si>
  <si>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</si>
  <si>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</si>
  <si>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</si>
  <si>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</si>
  <si>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</si>
  <si>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</si>
  <si>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</si>
  <si>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</si>
  <si>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</si>
  <si>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</si>
  <si>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</si>
  <si>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</si>
  <si>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</si>
  <si>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</si>
  <si>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</si>
  <si>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</si>
  <si>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</si>
  <si>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</si>
  <si>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</si>
  <si>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</si>
  <si>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</si>
  <si>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</si>
  <si>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</si>
  <si>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</si>
  <si>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</si>
  <si>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</si>
  <si>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</si>
  <si>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</si>
  <si>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</si>
  <si>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</si>
  <si>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</si>
  <si>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</si>
  <si>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</si>
  <si>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</si>
  <si>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</si>
  <si>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</si>
  <si>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</si>
  <si>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</si>
  <si>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</si>
  <si>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</si>
  <si>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</si>
  <si>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</si>
  <si>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</si>
  <si>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</si>
  <si>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</si>
  <si>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</si>
  <si>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</si>
  <si>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</si>
  <si>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</si>
  <si>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</si>
  <si>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</si>
  <si>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</si>
  <si>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</si>
  <si>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</si>
  <si>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</si>
  <si>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</si>
  <si>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</si>
  <si>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</si>
  <si>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</si>
  <si>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</si>
  <si>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</si>
  <si>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</si>
  <si>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</si>
  <si>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</si>
  <si>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</si>
  <si>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</si>
  <si>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</si>
  <si>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</si>
  <si>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</si>
  <si>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</si>
  <si>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</si>
  <si>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</si>
  <si>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</si>
  <si>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</si>
  <si>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</si>
  <si>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</si>
  <si>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</si>
  <si>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</si>
  <si>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</si>
  <si>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</si>
  <si>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</si>
  <si>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</si>
  <si>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</si>
  <si>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</si>
  <si>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</si>
  <si>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</si>
  <si>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</si>
  <si>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</si>
  <si>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</si>
  <si>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</si>
  <si>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</si>
  <si>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</si>
  <si>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</si>
  <si>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</si>
  <si>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</si>
  <si>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</si>
  <si>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</si>
  <si>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</si>
  <si>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</si>
  <si>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</si>
  <si>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</si>
  <si>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</si>
  <si>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</si>
  <si>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</si>
  <si>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</si>
  <si>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</si>
  <si>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</si>
  <si>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</si>
  <si>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</si>
  <si>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</si>
  <si>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</si>
  <si>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</si>
  <si>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</si>
  <si>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</si>
  <si>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</si>
  <si>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</si>
  <si>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</si>
  <si>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</si>
  <si>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</si>
  <si>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</si>
  <si>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</si>
  <si>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</si>
  <si>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</si>
  <si>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</si>
  <si>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</si>
  <si>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</si>
  <si>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</si>
  <si>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</si>
  <si>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</si>
  <si>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</si>
  <si>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</si>
  <si>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</si>
  <si>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</si>
  <si>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</si>
  <si>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</si>
  <si>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</si>
  <si>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</si>
  <si>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</si>
  <si>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</si>
  <si>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</si>
  <si>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</si>
  <si>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</si>
  <si>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</si>
  <si>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</si>
  <si>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</si>
  <si>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</si>
  <si>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</si>
  <si>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</si>
  <si>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</si>
  <si>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</si>
  <si>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</si>
  <si>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</si>
  <si>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</si>
  <si>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</si>
  <si>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</si>
  <si>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</si>
  <si>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</si>
  <si>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</si>
  <si>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</si>
  <si>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</si>
  <si>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</si>
  <si>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</si>
  <si>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</si>
  <si>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</si>
  <si>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</si>
  <si>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</si>
  <si>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</si>
  <si>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</si>
  <si>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</si>
  <si>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</si>
  <si>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</si>
  <si>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</si>
  <si>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</si>
  <si>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</si>
  <si>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</si>
  <si>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</si>
  <si>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</si>
  <si>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</si>
  <si>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</si>
  <si>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</si>
  <si>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</si>
  <si>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</si>
  <si>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</si>
  <si>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</si>
  <si>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</si>
  <si>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</si>
  <si>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</si>
  <si>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</si>
  <si>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</si>
  <si>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</si>
  <si>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</si>
  <si>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</si>
  <si>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</si>
  <si>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</si>
  <si>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</si>
  <si>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</si>
  <si>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</si>
  <si>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</si>
  <si>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</si>
  <si>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</si>
  <si>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</si>
  <si>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</si>
  <si>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</si>
  <si>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</si>
  <si>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</si>
  <si>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</si>
  <si>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</si>
  <si>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</si>
  <si>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</si>
  <si>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</si>
  <si>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</si>
  <si>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</si>
  <si>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</si>
  <si>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</si>
  <si>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</si>
  <si>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</si>
  <si>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</si>
  <si>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</si>
  <si>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</si>
  <si>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</si>
  <si>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</si>
  <si>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</si>
  <si>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</si>
  <si>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</si>
  <si>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</si>
  <si>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</si>
  <si>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</si>
  <si>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</si>
  <si>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</si>
  <si>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</si>
  <si>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</si>
  <si>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</si>
  <si>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</si>
  <si>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</si>
  <si>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</si>
  <si>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</si>
  <si>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</si>
  <si>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</si>
  <si>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</si>
  <si>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</si>
  <si>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</si>
  <si>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</si>
  <si>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</si>
  <si>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</si>
  <si>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</si>
  <si>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</si>
  <si>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</si>
  <si>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</si>
  <si>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</si>
  <si>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</si>
  <si>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</si>
  <si>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</si>
  <si>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</si>
  <si>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</si>
  <si>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</si>
  <si>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</si>
  <si>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</si>
  <si>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</si>
  <si>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</si>
  <si>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</si>
  <si>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</si>
  <si>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</si>
  <si>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</si>
  <si>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</si>
  <si>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</si>
  <si>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</si>
  <si>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</si>
  <si>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</si>
  <si>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</si>
  <si>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</si>
  <si>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</si>
  <si>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</si>
  <si>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</si>
  <si>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</si>
  <si>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</si>
  <si>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</si>
  <si>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</si>
  <si>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</si>
  <si>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</si>
  <si>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</si>
  <si>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</si>
  <si>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</si>
  <si>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</si>
  <si>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</si>
  <si>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</si>
  <si>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</si>
  <si>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</si>
  <si>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</si>
  <si>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</si>
  <si>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</si>
  <si>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</si>
  <si>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</si>
  <si>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</si>
  <si>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</si>
  <si>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</si>
  <si>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</si>
  <si>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</si>
  <si>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</si>
  <si>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</si>
  <si>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</si>
  <si>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</si>
  <si>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</si>
  <si>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</si>
  <si>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</si>
  <si>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</si>
  <si>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</si>
  <si>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</si>
  <si>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</si>
  <si>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</si>
  <si>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</si>
  <si>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</si>
  <si>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</si>
  <si>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</si>
  <si>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</si>
  <si>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</si>
  <si>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</si>
  <si>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</si>
  <si>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</si>
  <si>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</si>
  <si>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</si>
  <si>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</si>
  <si>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</si>
  <si>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</si>
  <si>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</si>
  <si>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</si>
  <si>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</si>
  <si>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</si>
  <si>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</si>
  <si>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</si>
  <si>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</si>
  <si>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</si>
  <si>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</si>
  <si>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</si>
  <si>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</si>
  <si>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</si>
  <si>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</si>
  <si>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</si>
  <si>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</si>
  <si>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</si>
  <si>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</si>
  <si>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</si>
  <si>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</si>
  <si>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</si>
  <si>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</si>
  <si>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</si>
  <si>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</si>
  <si>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</si>
  <si>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</si>
  <si>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</si>
  <si>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</si>
  <si>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</si>
  <si>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</si>
  <si>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</si>
  <si>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</si>
  <si>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</si>
  <si>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</si>
  <si>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</si>
  <si>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</si>
  <si>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</si>
  <si>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</si>
  <si>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</si>
  <si>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</si>
  <si>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</si>
  <si>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</si>
  <si>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</si>
  <si>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</si>
  <si>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</si>
  <si>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</si>
  <si>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</si>
  <si>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</si>
  <si>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</si>
  <si>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</si>
  <si>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</si>
  <si>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</si>
  <si>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</si>
  <si>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</si>
  <si>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</si>
  <si>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</si>
  <si>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</si>
  <si>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</si>
  <si>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</si>
  <si>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</si>
  <si>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</si>
  <si>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</si>
  <si>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</si>
  <si>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</si>
  <si>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</si>
  <si>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</si>
  <si>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</si>
  <si>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</si>
  <si>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</si>
  <si>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</si>
  <si>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</si>
  <si>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</si>
  <si>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</si>
  <si>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</si>
  <si>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</si>
  <si>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</si>
  <si>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</si>
  <si>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</si>
  <si>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</si>
  <si>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</si>
  <si>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</si>
  <si>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</si>
  <si>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</si>
  <si>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</si>
  <si>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</si>
  <si>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</si>
  <si>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</si>
  <si>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</si>
  <si>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</si>
  <si>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</si>
  <si>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</si>
  <si>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</si>
  <si>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</si>
  <si>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</si>
  <si>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</si>
  <si>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</si>
  <si>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</si>
  <si>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</si>
  <si>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</si>
  <si>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</si>
  <si>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</si>
  <si>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</si>
  <si>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</si>
  <si>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</si>
  <si>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</si>
  <si>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</si>
  <si>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</si>
  <si>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</si>
  <si>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</si>
  <si>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</si>
  <si>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</si>
  <si>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</si>
  <si>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</si>
  <si>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</si>
  <si>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</si>
  <si>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</si>
  <si>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</si>
  <si>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</si>
  <si>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</si>
  <si>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</si>
  <si>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</si>
  <si>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</si>
  <si>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</si>
  <si>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</si>
  <si>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</si>
  <si>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</si>
  <si>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</si>
  <si>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</si>
  <si>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</si>
  <si>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</si>
  <si>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</si>
  <si>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</si>
  <si>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</si>
  <si>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</si>
  <si>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</si>
  <si>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</si>
  <si>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</si>
  <si>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</si>
  <si>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</si>
  <si>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</si>
  <si>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</si>
  <si>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</si>
  <si>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</si>
  <si>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</si>
  <si>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</si>
  <si>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</si>
  <si>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</si>
  <si>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</si>
  <si>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</si>
  <si>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</si>
  <si>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</si>
  <si>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</si>
  <si>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</si>
  <si>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</si>
  <si>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</si>
  <si>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</si>
  <si>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</si>
  <si>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</si>
  <si>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</si>
  <si>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</si>
  <si>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</si>
  <si>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</si>
  <si>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</si>
  <si>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</si>
  <si>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</si>
  <si>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</si>
  <si>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</si>
  <si>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</si>
  <si>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</si>
  <si>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</si>
  <si>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</si>
  <si>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</si>
  <si>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</si>
  <si>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</si>
  <si>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</si>
  <si>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</si>
  <si>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</si>
  <si>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</si>
  <si>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</si>
  <si>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</si>
  <si>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</si>
  <si>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</si>
  <si>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</si>
  <si>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</si>
  <si>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</si>
  <si>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</si>
  <si>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</si>
  <si>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</si>
  <si>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</si>
  <si>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</si>
  <si>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</si>
  <si>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</si>
  <si>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</si>
  <si>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</si>
  <si>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</si>
  <si>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</si>
  <si>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</si>
  <si>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</si>
  <si>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</si>
  <si>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</si>
  <si>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</si>
  <si>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</si>
  <si>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</si>
  <si>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</si>
  <si>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</si>
  <si>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</si>
  <si>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</si>
  <si>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</si>
  <si>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</si>
  <si>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</si>
  <si>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</si>
  <si>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</si>
  <si>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</si>
  <si>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</si>
  <si>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</si>
  <si>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</si>
  <si>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</si>
  <si>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</si>
  <si>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</si>
  <si>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</si>
  <si>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</si>
  <si>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</si>
  <si>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</si>
  <si>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</si>
  <si>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</si>
  <si>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</si>
  <si>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</si>
  <si>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</si>
  <si>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</si>
  <si>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</si>
  <si>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</si>
  <si>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</si>
  <si>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</si>
  <si>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</si>
  <si>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</si>
  <si>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</si>
  <si>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</si>
  <si>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</si>
  <si>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</si>
  <si>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</si>
  <si>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</si>
  <si>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</si>
  <si>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</si>
  <si>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</si>
  <si>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</si>
  <si>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</si>
  <si>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</si>
  <si>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</si>
  <si>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</si>
  <si>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</si>
  <si>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</si>
  <si>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</si>
  <si>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</si>
  <si>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</si>
  <si>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</si>
  <si>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</si>
  <si>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</si>
  <si>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</si>
  <si>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</si>
  <si>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</si>
  <si>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</si>
  <si>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</si>
  <si>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</si>
  <si>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</si>
  <si>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</si>
  <si>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</si>
  <si>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</si>
  <si>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</si>
  <si>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</si>
  <si>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</si>
  <si>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</si>
  <si>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</si>
  <si>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</si>
  <si>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</si>
  <si>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</si>
  <si>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</si>
  <si>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</si>
  <si>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</si>
  <si>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</si>
  <si>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</si>
  <si>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</si>
  <si>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</si>
  <si>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</si>
  <si>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</si>
  <si>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</si>
  <si>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</si>
  <si>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</si>
  <si>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</si>
  <si>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</si>
  <si>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</si>
  <si>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</si>
  <si>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</si>
  <si>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</si>
  <si>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</si>
  <si>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</si>
  <si>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</si>
  <si>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</si>
  <si>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</si>
  <si>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</si>
  <si>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</si>
  <si>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</si>
  <si>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</si>
  <si>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</si>
  <si>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</si>
  <si>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</si>
  <si>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</si>
  <si>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</si>
  <si>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</si>
  <si>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</si>
  <si>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</si>
  <si>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</si>
  <si>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</si>
  <si>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</si>
  <si>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</si>
  <si>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</si>
  <si>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</si>
  <si>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</si>
  <si>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</si>
  <si>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</si>
  <si>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</si>
  <si>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</si>
  <si>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</si>
  <si>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</si>
  <si>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</si>
  <si>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</si>
  <si>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</si>
  <si>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</si>
  <si>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</si>
  <si>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</si>
  <si>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</si>
  <si>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</si>
  <si>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</si>
  <si>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</si>
  <si>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</si>
  <si>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</si>
  <si>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</si>
  <si>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</si>
  <si>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</si>
  <si>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</si>
  <si>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</si>
  <si>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</si>
  <si>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</si>
  <si>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</si>
  <si>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</si>
  <si>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</si>
  <si>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</si>
  <si>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</si>
  <si>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</si>
  <si>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</si>
  <si>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</si>
  <si>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</si>
  <si>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</si>
  <si>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</si>
  <si>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</si>
  <si>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</si>
  <si>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</si>
  <si>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</si>
  <si>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</si>
  <si>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</si>
  <si>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</si>
  <si>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</si>
  <si>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</si>
  <si>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</si>
  <si>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</si>
  <si>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</si>
  <si>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</si>
  <si>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</si>
  <si>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</si>
  <si>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</si>
  <si>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</si>
  <si>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</si>
  <si>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</si>
  <si>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</si>
  <si>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</si>
  <si>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</si>
  <si>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</si>
  <si>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</si>
  <si>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</si>
  <si>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</si>
  <si>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</si>
  <si>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</si>
  <si>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</si>
  <si>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</si>
  <si>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</si>
  <si>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</si>
  <si>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</si>
  <si>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</si>
  <si>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</si>
  <si>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</si>
  <si>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</si>
  <si>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</si>
  <si>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</si>
  <si>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</si>
  <si>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</si>
  <si>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</si>
  <si>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</si>
  <si>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</si>
  <si>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</si>
  <si>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</si>
  <si>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</si>
  <si>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</si>
  <si>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</si>
  <si>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</si>
  <si>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</si>
  <si>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</si>
  <si>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</si>
  <si>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</si>
  <si>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</si>
  <si>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</si>
  <si>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</si>
  <si>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</si>
  <si>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</si>
  <si>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</si>
  <si>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</si>
  <si>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</si>
  <si>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</si>
  <si>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</si>
  <si>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</si>
  <si>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</si>
  <si>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</si>
  <si>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</si>
  <si>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</si>
  <si>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</si>
  <si>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</si>
  <si>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</si>
  <si>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</si>
  <si>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</si>
  <si>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</si>
  <si>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</si>
  <si>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</si>
  <si>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</si>
  <si>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</si>
  <si>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</si>
  <si>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</si>
  <si>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</si>
  <si>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</si>
  <si>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</si>
  <si>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</si>
  <si>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</si>
  <si>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</si>
  <si>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</si>
  <si>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</si>
  <si>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</si>
  <si>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</si>
  <si>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</si>
  <si>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</si>
  <si>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</si>
  <si>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</si>
  <si>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</si>
  <si>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</si>
  <si>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</si>
  <si>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</si>
  <si>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</si>
  <si>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</si>
  <si>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</si>
  <si>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</si>
  <si>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</si>
  <si>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</si>
  <si>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</si>
  <si>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</si>
  <si>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</si>
  <si>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</si>
  <si>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</si>
  <si>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</si>
  <si>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</si>
  <si>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</si>
  <si>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</si>
  <si>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</si>
  <si>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</si>
  <si>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</si>
  <si>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</si>
  <si>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</si>
  <si>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</si>
  <si>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</si>
  <si>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</si>
  <si>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</si>
  <si>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</si>
  <si>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</si>
  <si>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</si>
  <si>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</si>
  <si>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</si>
  <si>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</si>
  <si>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</si>
  <si>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</si>
  <si>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</si>
  <si>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</si>
  <si>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</si>
  <si>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</si>
  <si>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</si>
  <si>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</si>
  <si>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</si>
  <si>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</si>
  <si>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</si>
  <si>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</si>
  <si>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</si>
  <si>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</si>
  <si>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</si>
  <si>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</si>
  <si>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</si>
  <si>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</si>
  <si>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</si>
  <si>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</si>
  <si>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</si>
  <si>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</si>
  <si>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</si>
  <si>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</si>
  <si>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</si>
  <si>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</si>
  <si>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</si>
  <si>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</si>
  <si>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</si>
  <si>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</si>
  <si>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</si>
  <si>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</si>
  <si>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</si>
  <si>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</si>
  <si>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</si>
  <si>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</si>
  <si>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</si>
  <si>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</si>
  <si>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</si>
  <si>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</si>
  <si>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</si>
  <si>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</si>
  <si>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</si>
  <si>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</si>
  <si>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</si>
  <si>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</si>
  <si>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</si>
  <si>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</si>
  <si>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</si>
  <si>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</si>
  <si>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</si>
  <si>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</si>
  <si>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</si>
  <si>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</si>
  <si>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</si>
  <si>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</si>
  <si>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</si>
  <si>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</si>
  <si>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</si>
  <si>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</si>
  <si>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</si>
  <si>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</si>
  <si>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</si>
  <si>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</si>
  <si>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</si>
  <si>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</si>
  <si>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</si>
  <si>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</si>
  <si>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</si>
  <si>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</si>
  <si>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</si>
  <si>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</si>
  <si>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</si>
  <si>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</si>
  <si>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</si>
  <si>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</si>
  <si>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</si>
  <si>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</si>
  <si>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</si>
  <si>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</si>
  <si>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</si>
  <si>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</si>
  <si>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</si>
  <si>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</si>
  <si>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</si>
  <si>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</si>
  <si>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</si>
  <si>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</si>
  <si>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</si>
  <si>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</si>
  <si>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</si>
  <si>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</si>
  <si>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</si>
  <si>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</si>
  <si>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</si>
  <si>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</si>
  <si>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</si>
  <si>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</si>
  <si>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</si>
  <si>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</si>
  <si>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</si>
  <si>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</si>
  <si>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</si>
  <si>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</si>
  <si>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</si>
  <si>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</si>
  <si>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</si>
  <si>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</si>
  <si>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</si>
  <si>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</si>
  <si>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</si>
  <si>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</si>
  <si>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</si>
  <si>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</si>
  <si>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</si>
  <si>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</si>
  <si>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</si>
  <si>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</si>
  <si>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</si>
  <si>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</si>
  <si>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</si>
  <si>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</si>
  <si>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</si>
  <si>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</si>
  <si>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</si>
  <si>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</si>
  <si>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</si>
  <si>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</si>
  <si>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</si>
  <si>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</si>
  <si>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</si>
  <si>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</si>
  <si>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</si>
  <si>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</si>
  <si>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</si>
  <si>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</si>
  <si>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</si>
  <si>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</si>
  <si>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</si>
  <si>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</si>
  <si>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</si>
  <si>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</si>
  <si>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</si>
  <si>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</si>
  <si>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</si>
  <si>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</si>
  <si>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</si>
  <si>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</si>
  <si>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</si>
  <si>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</si>
  <si>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</si>
  <si>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</si>
  <si>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</si>
  <si>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</si>
  <si>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</si>
  <si>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</si>
  <si>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</si>
  <si>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</si>
  <si>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</si>
  <si>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</si>
  <si>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</si>
  <si>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</si>
  <si>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</si>
  <si>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</si>
  <si>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</si>
  <si>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</si>
  <si>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</si>
  <si>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</si>
  <si>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</si>
  <si>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</si>
  <si>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</si>
  <si>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</si>
  <si>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</si>
  <si>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</si>
  <si>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</si>
  <si>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</si>
  <si>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</si>
  <si>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</si>
  <si>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</si>
  <si>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</si>
  <si>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</si>
  <si>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</si>
  <si>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</si>
  <si>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</si>
  <si>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</si>
  <si>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</si>
  <si>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</si>
  <si>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</si>
  <si>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</si>
  <si>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</si>
  <si>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</si>
  <si>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</si>
  <si>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</si>
  <si>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</si>
  <si>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</si>
  <si>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</si>
  <si>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</si>
  <si>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</si>
  <si>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</si>
  <si>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</si>
  <si>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</si>
  <si>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</si>
  <si>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</si>
  <si>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</si>
  <si>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</si>
  <si>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</si>
  <si>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</si>
  <si>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</si>
  <si>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</si>
  <si>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</si>
  <si>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</si>
  <si>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</si>
  <si>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</si>
  <si>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</si>
  <si>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</si>
  <si>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</si>
  <si>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</si>
  <si>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</si>
  <si>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</si>
  <si>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</si>
  <si>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</si>
  <si>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</si>
  <si>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</si>
  <si>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</si>
  <si>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</si>
  <si>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</si>
  <si>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</si>
  <si>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</si>
  <si>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</si>
  <si>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</si>
  <si>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</si>
  <si>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</si>
  <si>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</si>
  <si>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</si>
  <si>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</si>
  <si>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</si>
  <si>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</si>
  <si>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</si>
  <si>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</si>
  <si>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</si>
  <si>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</si>
  <si>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</si>
  <si>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</si>
  <si>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</si>
  <si>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</si>
  <si>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</si>
  <si>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</si>
  <si>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</si>
  <si>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</si>
  <si>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</si>
  <si>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</si>
  <si>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</si>
  <si>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</si>
  <si>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</si>
  <si>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</si>
  <si>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</si>
  <si>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</si>
  <si>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</si>
  <si>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</si>
  <si>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</si>
  <si>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</si>
  <si>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</si>
  <si>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</si>
  <si>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</si>
  <si>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</si>
  <si>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</si>
  <si>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</si>
  <si>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</si>
  <si>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</si>
  <si>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</si>
  <si>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</si>
  <si>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</si>
  <si>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</si>
  <si>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</si>
  <si>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</si>
  <si>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</si>
  <si>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</si>
  <si>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</si>
  <si>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</si>
  <si>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</si>
  <si>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</si>
  <si>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</si>
  <si>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</si>
  <si>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</si>
  <si>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</si>
  <si>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</si>
  <si>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</si>
  <si>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</si>
  <si>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</si>
  <si>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</si>
  <si>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</si>
  <si>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</si>
  <si>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</si>
  <si>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</si>
  <si>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</si>
  <si>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</si>
  <si>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</si>
  <si>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</si>
  <si>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</si>
  <si>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</si>
  <si>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</si>
  <si>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</si>
  <si>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</si>
  <si>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</si>
  <si>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</si>
  <si>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</si>
  <si>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</si>
  <si>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</si>
  <si>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</si>
  <si>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</si>
  <si>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</si>
  <si>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</si>
  <si>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</si>
  <si>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</si>
  <si>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</si>
  <si>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</si>
  <si>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</si>
  <si>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</si>
  <si>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</si>
  <si>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</si>
  <si>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</si>
  <si>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</si>
  <si>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</si>
  <si>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</si>
  <si>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</si>
  <si>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</si>
  <si>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</si>
  <si>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</si>
  <si>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</si>
  <si>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</si>
  <si>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</si>
  <si>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</si>
  <si>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</si>
  <si>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</si>
  <si>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</si>
  <si>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</si>
  <si>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</si>
  <si>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</si>
  <si>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</si>
  <si>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</si>
  <si>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</si>
  <si>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</si>
  <si>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</si>
  <si>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</si>
  <si>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</si>
  <si>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</si>
  <si>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</si>
  <si>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</si>
  <si>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</si>
  <si>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</si>
  <si>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</si>
  <si>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</si>
  <si>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</si>
  <si>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</si>
  <si>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</si>
  <si>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</si>
  <si>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</si>
  <si>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</si>
  <si>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</si>
  <si>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</si>
  <si>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</si>
  <si>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</si>
  <si>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</si>
  <si>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</si>
  <si>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</si>
  <si>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</si>
  <si>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</si>
  <si>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</si>
  <si>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</si>
  <si>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</si>
  <si>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</si>
  <si>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</si>
  <si>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</si>
  <si>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</si>
  <si>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</si>
  <si>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</si>
  <si>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</si>
  <si>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</si>
  <si>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</si>
  <si>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</si>
  <si>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</si>
  <si>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</si>
  <si>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</si>
  <si>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</si>
  <si>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</si>
  <si>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</si>
  <si>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</si>
  <si>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</si>
  <si>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</si>
  <si>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</si>
  <si>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</si>
  <si>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</si>
  <si>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</si>
  <si>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</si>
  <si>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</si>
  <si>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</si>
  <si>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</si>
  <si>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</si>
  <si>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</si>
  <si>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</si>
  <si>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</si>
  <si>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</si>
  <si>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</si>
  <si>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</si>
  <si>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</si>
  <si>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</si>
  <si>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</si>
  <si>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</si>
  <si>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</si>
  <si>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</si>
  <si>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</si>
  <si>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</si>
  <si>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</si>
  <si>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</si>
  <si>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</si>
  <si>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</si>
  <si>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</si>
  <si>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</si>
  <si>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</si>
  <si>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</si>
  <si>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</si>
  <si>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</si>
  <si>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</si>
  <si>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</si>
  <si>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</si>
  <si>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</si>
  <si>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</si>
  <si>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</si>
  <si>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</si>
  <si>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</si>
  <si>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</si>
  <si>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</si>
  <si>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</si>
  <si>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</si>
  <si>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</si>
  <si>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</si>
  <si>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</si>
  <si>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</si>
  <si>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</si>
  <si>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</si>
  <si>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</si>
  <si>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</si>
  <si>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</si>
  <si>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</si>
  <si>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</si>
  <si>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</si>
  <si>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</si>
  <si>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</si>
  <si>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</si>
  <si>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</si>
  <si>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</si>
  <si>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</si>
  <si>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</si>
  <si>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</si>
  <si>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</si>
  <si>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</si>
  <si>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</si>
  <si>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</si>
  <si>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</si>
  <si>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</si>
  <si>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</si>
  <si>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</si>
  <si>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</si>
  <si>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</si>
  <si>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</si>
  <si>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</si>
  <si>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</si>
  <si>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</si>
  <si>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</si>
  <si>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</si>
  <si>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</si>
  <si>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</si>
  <si>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</si>
  <si>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</si>
  <si>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</si>
  <si>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</si>
  <si>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</si>
  <si>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</si>
  <si>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</si>
  <si>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</si>
  <si>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</si>
  <si>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</si>
  <si>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</si>
  <si>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</si>
  <si>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</si>
  <si>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</si>
  <si>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</si>
  <si>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</si>
  <si>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</si>
  <si>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</si>
  <si>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</si>
  <si>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</si>
  <si>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</si>
  <si>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</si>
  <si>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</si>
  <si>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</si>
  <si>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</si>
  <si>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</si>
  <si>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</si>
  <si>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</si>
  <si>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</si>
  <si>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</si>
  <si>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</si>
  <si>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</si>
  <si>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</si>
  <si>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</si>
  <si>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</si>
  <si>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</si>
  <si>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</si>
  <si>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</si>
  <si>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</si>
  <si>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</si>
  <si>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</si>
  <si>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</si>
  <si>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</si>
  <si>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</si>
  <si>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</si>
  <si>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</si>
  <si>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</si>
  <si>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</si>
  <si>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</si>
  <si>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</si>
  <si>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</si>
  <si>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</si>
  <si>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</si>
  <si>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</si>
  <si>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</si>
  <si>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</si>
  <si>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</si>
  <si>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</si>
  <si>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</si>
  <si>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</si>
  <si>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</si>
  <si>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</si>
  <si>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</si>
  <si>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</si>
  <si>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</si>
  <si>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</si>
  <si>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</si>
  <si>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</si>
  <si>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</si>
  <si>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</si>
  <si>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</si>
  <si>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</si>
  <si>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</si>
  <si>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</si>
  <si>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</si>
  <si>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</si>
  <si>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</si>
  <si>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</si>
  <si>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</si>
  <si>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</si>
  <si>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</si>
  <si>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</si>
  <si>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</si>
  <si>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</si>
  <si>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</si>
  <si>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</si>
  <si>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</si>
  <si>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</si>
  <si>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</si>
  <si>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</si>
  <si>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</si>
  <si>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</si>
  <si>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</si>
  <si>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</si>
  <si>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</si>
  <si>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</si>
  <si>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</si>
  <si>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</si>
  <si>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</si>
  <si>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</si>
  <si>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</si>
  <si>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</si>
  <si>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</si>
  <si>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</si>
  <si>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</si>
  <si>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</si>
  <si>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</si>
  <si>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</si>
  <si>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</si>
  <si>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</si>
  <si>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</si>
  <si>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</si>
  <si>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</si>
  <si>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</si>
  <si>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</si>
  <si>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</si>
  <si>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</si>
  <si>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</si>
  <si>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</si>
  <si>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</si>
  <si>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</si>
  <si>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</si>
  <si>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</si>
  <si>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</si>
  <si>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</si>
  <si>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</si>
  <si>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</si>
  <si>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</si>
  <si>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</si>
  <si>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</si>
  <si>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</si>
  <si>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</si>
  <si>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</si>
  <si>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</si>
  <si>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</si>
  <si>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</si>
  <si>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</si>
  <si>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</si>
  <si>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</si>
  <si>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</si>
  <si>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</si>
  <si>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</si>
  <si>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</si>
  <si>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</si>
  <si>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</si>
  <si>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</si>
  <si>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</si>
  <si>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</si>
  <si>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</si>
  <si>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</si>
  <si>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</si>
  <si>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</si>
  <si>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</si>
  <si>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</si>
  <si>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</si>
  <si>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</si>
  <si>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</si>
  <si>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</si>
  <si>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</si>
  <si>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</si>
  <si>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</si>
  <si>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</si>
  <si>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</si>
  <si>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</si>
  <si>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</si>
  <si>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</si>
  <si>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</si>
  <si>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</si>
  <si>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</si>
  <si>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</si>
  <si>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</si>
  <si>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</si>
  <si>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</si>
  <si>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</si>
  <si>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</si>
  <si>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</si>
  <si>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</si>
  <si>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</si>
  <si>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</si>
  <si>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</si>
  <si>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</si>
  <si>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</si>
  <si>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</si>
  <si>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</si>
  <si>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</si>
  <si>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</si>
  <si>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</si>
  <si>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</si>
  <si>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</si>
  <si>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</si>
  <si>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</si>
  <si>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</si>
  <si>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</si>
  <si>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</si>
  <si>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</si>
  <si>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</si>
  <si>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</si>
  <si>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</si>
  <si>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</si>
  <si>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</si>
  <si>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</si>
  <si>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</si>
  <si>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</si>
  <si>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</si>
  <si>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</si>
  <si>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</si>
  <si>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</si>
  <si>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</si>
  <si>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</si>
  <si>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</si>
  <si>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</si>
  <si>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</si>
  <si>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</si>
  <si>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</si>
  <si>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</si>
  <si>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</si>
  <si>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</si>
  <si>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</si>
  <si>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</si>
  <si>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</si>
  <si>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</si>
  <si>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</si>
  <si>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</si>
  <si>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</si>
  <si>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</si>
  <si>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</si>
  <si>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</si>
  <si>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</si>
  <si>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</si>
  <si>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</si>
  <si>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</si>
  <si>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</si>
  <si>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</si>
  <si>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</si>
  <si>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</si>
  <si>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</si>
  <si>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</si>
  <si>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</si>
  <si>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</si>
  <si>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</si>
  <si>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</si>
  <si>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</si>
  <si>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</si>
  <si>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</si>
  <si>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</si>
  <si>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</si>
  <si>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</si>
  <si>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</si>
  <si>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</si>
  <si>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</si>
  <si>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</si>
  <si>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</si>
  <si>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</si>
  <si>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</si>
  <si>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</si>
  <si>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</si>
  <si>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</si>
  <si>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</si>
  <si>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</si>
  <si>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</si>
  <si>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</si>
  <si>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</si>
  <si>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</si>
  <si>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</si>
  <si>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</si>
  <si>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</si>
  <si>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</si>
  <si>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</si>
  <si>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</si>
  <si>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</si>
  <si>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</si>
  <si>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</si>
  <si>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</si>
  <si>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</si>
  <si>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</si>
  <si>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</si>
  <si>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</si>
  <si>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</si>
  <si>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</si>
  <si>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</si>
  <si>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</si>
  <si>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</si>
  <si>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</si>
  <si>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</si>
  <si>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</si>
  <si>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</si>
  <si>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</si>
  <si>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</si>
  <si>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</si>
  <si>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</si>
  <si>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</si>
  <si>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</si>
  <si>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</si>
  <si>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</si>
  <si>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</si>
  <si>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</si>
  <si>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</si>
  <si>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</si>
  <si>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</si>
  <si>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</si>
  <si>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</si>
  <si>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</si>
  <si>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</si>
  <si>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</si>
  <si>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</si>
  <si>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</si>
  <si>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</si>
  <si>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</si>
  <si>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</si>
  <si>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</si>
  <si>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</si>
  <si>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</si>
  <si>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</si>
  <si>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</si>
  <si>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</si>
  <si>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</si>
  <si>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</si>
  <si>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</si>
  <si>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</si>
  <si>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</si>
  <si>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</si>
  <si>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</si>
  <si>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</si>
  <si>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</si>
  <si>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</si>
  <si>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</si>
  <si>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</si>
  <si>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</si>
  <si>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</si>
  <si>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</si>
  <si>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</si>
  <si>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</si>
  <si>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</si>
  <si>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</si>
  <si>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</si>
  <si>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</si>
  <si>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</si>
  <si>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</si>
  <si>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</si>
  <si>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</si>
  <si>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</si>
  <si>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</si>
  <si>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</si>
  <si>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</si>
  <si>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</si>
  <si>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</si>
  <si>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</si>
  <si>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</si>
  <si>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</si>
  <si>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</si>
  <si>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</si>
  <si>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</si>
  <si>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</si>
  <si>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</si>
  <si>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</si>
  <si>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</si>
  <si>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</si>
  <si>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</si>
  <si>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</si>
  <si>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</si>
  <si>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</si>
  <si>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</si>
  <si>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</si>
  <si>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</si>
  <si>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</si>
  <si>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</si>
  <si>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</si>
  <si>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</si>
  <si>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</si>
  <si>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</si>
  <si>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</si>
  <si>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</si>
  <si>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</si>
  <si>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</si>
  <si>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</si>
  <si>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</si>
  <si>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</si>
  <si>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</si>
  <si>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</si>
  <si>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</si>
  <si>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</si>
  <si>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</si>
  <si>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</si>
  <si>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</si>
  <si>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</si>
  <si>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</si>
  <si>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</si>
  <si>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</si>
  <si>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</si>
  <si>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</si>
  <si>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</si>
  <si>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</si>
  <si>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</si>
  <si>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</si>
  <si>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</si>
  <si>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</si>
  <si>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</si>
  <si>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</si>
  <si>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</si>
  <si>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</si>
  <si>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</si>
  <si>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</si>
  <si>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</si>
  <si>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</si>
  <si>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</si>
  <si>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</si>
  <si>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</si>
  <si>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</si>
  <si>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</si>
  <si>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</si>
  <si>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</si>
  <si>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</si>
  <si>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</si>
  <si>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</si>
  <si>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</si>
  <si>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</si>
  <si>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</si>
  <si>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</si>
  <si>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</si>
  <si>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</si>
  <si>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</si>
  <si>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</si>
  <si>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</si>
  <si>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</si>
  <si>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</si>
  <si>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</si>
  <si>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</si>
  <si>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</si>
  <si>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</si>
  <si>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</si>
  <si>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</si>
  <si>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</si>
  <si>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</si>
  <si>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</si>
  <si>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</si>
  <si>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</si>
  <si>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</si>
  <si>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</si>
  <si>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</si>
  <si>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</si>
  <si>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</si>
  <si>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</si>
  <si>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</si>
  <si>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</si>
  <si>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</si>
  <si>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</si>
  <si>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</si>
  <si>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</si>
  <si>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</si>
  <si>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</si>
  <si>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</si>
  <si>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</si>
  <si>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</si>
  <si>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</si>
  <si>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</si>
  <si>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</si>
  <si>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</si>
  <si>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</si>
  <si>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</si>
  <si>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</si>
  <si>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</si>
  <si>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</si>
  <si>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</si>
  <si>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</si>
  <si>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</si>
  <si>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</si>
  <si>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</si>
  <si>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</si>
  <si>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</si>
  <si>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</si>
  <si>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</si>
  <si>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</si>
  <si>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</si>
  <si>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</si>
  <si>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</si>
  <si>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</si>
  <si>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</si>
  <si>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</si>
  <si>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</si>
  <si>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</si>
  <si>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</si>
  <si>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</si>
  <si>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</si>
  <si>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</si>
  <si>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</si>
  <si>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</si>
  <si>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</si>
  <si>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</si>
  <si>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</si>
  <si>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</si>
  <si>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</si>
  <si>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</si>
  <si>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</si>
  <si>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</si>
  <si>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</si>
  <si>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</si>
  <si>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</si>
  <si>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</si>
  <si>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</si>
  <si>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</si>
  <si>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</si>
  <si>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</si>
  <si>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</si>
  <si>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</si>
  <si>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</si>
  <si>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</si>
  <si>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</si>
  <si>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</si>
  <si>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</si>
  <si>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</si>
  <si>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</si>
  <si>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</si>
  <si>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</si>
  <si>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</si>
  <si>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</si>
  <si>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</si>
  <si>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</si>
  <si>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</si>
  <si>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</si>
  <si>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</si>
  <si>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</si>
  <si>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</si>
  <si>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</si>
  <si>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</si>
  <si>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</si>
  <si>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</si>
  <si>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</si>
  <si>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</si>
  <si>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</si>
  <si>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</si>
  <si>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</si>
  <si>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</si>
  <si>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</si>
  <si>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</si>
  <si>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</si>
  <si>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</si>
  <si>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</si>
  <si>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</si>
  <si>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</si>
  <si>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</si>
  <si>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</si>
  <si>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</si>
  <si>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</si>
  <si>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</si>
  <si>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</si>
  <si>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</si>
  <si>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</si>
  <si>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</si>
  <si>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</si>
  <si>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</si>
  <si>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</si>
  <si>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</si>
  <si>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</si>
  <si>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</si>
  <si>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</si>
  <si>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</si>
  <si>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</si>
  <si>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</si>
  <si>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</si>
  <si>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</si>
  <si>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</si>
  <si>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</si>
  <si>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</si>
  <si>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</si>
  <si>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</si>
  <si>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</si>
  <si>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</si>
  <si>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</si>
  <si>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</si>
  <si>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</si>
  <si>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</si>
  <si>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</si>
  <si>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</si>
  <si>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</si>
  <si>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</si>
  <si>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</si>
  <si>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</si>
  <si>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</si>
  <si>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</si>
  <si>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</si>
  <si>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</si>
  <si>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</si>
  <si>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</si>
  <si>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</si>
  <si>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</si>
  <si>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</si>
  <si>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</si>
  <si>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</si>
  <si>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</si>
  <si>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</si>
  <si>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</si>
  <si>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</si>
  <si>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</si>
  <si>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</si>
  <si>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</si>
  <si>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</si>
  <si>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</si>
  <si>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</si>
  <si>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</si>
  <si>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</si>
  <si>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</si>
  <si>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</si>
  <si>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</si>
  <si>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</si>
  <si>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</si>
  <si>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</si>
  <si>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</si>
  <si>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</si>
  <si>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</si>
  <si>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</si>
  <si>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</si>
  <si>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</si>
  <si>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</si>
  <si>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</si>
  <si>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</si>
  <si>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</si>
  <si>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</si>
  <si>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</si>
  <si>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</si>
  <si>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</si>
  <si>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</si>
  <si>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</si>
  <si>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</si>
  <si>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</si>
  <si>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</si>
  <si>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</si>
  <si>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</si>
  <si>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</si>
  <si>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</si>
  <si>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</si>
  <si>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</si>
  <si>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</si>
  <si>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</si>
  <si>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</si>
  <si>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</si>
  <si>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</si>
  <si>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</si>
  <si>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</si>
  <si>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</si>
  <si>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</si>
  <si>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</si>
  <si>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</si>
  <si>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</si>
  <si>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</si>
  <si>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</si>
  <si>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</si>
  <si>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</si>
  <si>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</si>
  <si>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</si>
  <si>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</si>
  <si>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</si>
  <si>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</si>
  <si>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</si>
  <si>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</si>
  <si>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</si>
  <si>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</si>
  <si>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</si>
  <si>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</si>
  <si>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</si>
  <si>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</si>
  <si>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</si>
  <si>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</si>
  <si>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</si>
  <si>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</si>
  <si>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</si>
  <si>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</si>
  <si>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</si>
  <si>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</si>
  <si>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</si>
  <si>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</si>
  <si>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</si>
  <si>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</si>
  <si>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</si>
  <si>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</si>
  <si>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</si>
  <si>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</si>
  <si>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</si>
  <si>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</si>
  <si>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</si>
  <si>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</si>
  <si>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</si>
  <si>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</si>
  <si>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</si>
  <si>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</si>
  <si>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</si>
  <si>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</si>
  <si>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</si>
  <si>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</si>
  <si>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</si>
  <si>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</si>
  <si>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</si>
  <si>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</si>
  <si>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</si>
  <si>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</si>
  <si>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</si>
  <si>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</si>
  <si>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</si>
  <si>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</si>
  <si>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</si>
  <si>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</si>
  <si>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</si>
  <si>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</si>
  <si>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</si>
  <si>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</si>
  <si>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</si>
  <si>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</si>
  <si>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</si>
  <si>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</si>
  <si>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</si>
  <si>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</si>
  <si>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</si>
  <si>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</si>
  <si>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</si>
  <si>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</si>
  <si>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</si>
  <si>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</si>
  <si>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</si>
  <si>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</si>
  <si>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</si>
  <si>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</si>
  <si>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</si>
  <si>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</si>
  <si>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</si>
  <si>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</si>
  <si>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</si>
  <si>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</si>
  <si>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</si>
  <si>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</si>
  <si>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</si>
  <si>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</si>
  <si>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</si>
  <si>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</si>
  <si>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</si>
  <si>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</si>
  <si>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</si>
  <si>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</si>
  <si>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</si>
  <si>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</si>
  <si>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</si>
  <si>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</si>
  <si>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</si>
  <si>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</si>
  <si>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</si>
  <si>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</si>
  <si>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</si>
  <si>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</si>
  <si>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</si>
  <si>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</si>
  <si>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</si>
  <si>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</si>
  <si>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</si>
  <si>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</si>
  <si>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</si>
  <si>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</si>
  <si>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</si>
  <si>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</si>
  <si>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</si>
  <si>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</si>
  <si>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</si>
  <si>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</si>
  <si>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</si>
  <si>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</si>
  <si>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</si>
  <si>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</si>
  <si>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</si>
  <si>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</si>
  <si>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</si>
  <si>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</si>
  <si>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</si>
  <si>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</si>
  <si>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</si>
  <si>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</si>
  <si>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</si>
  <si>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</si>
  <si>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</si>
  <si>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</si>
  <si>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</si>
  <si>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</si>
  <si>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</si>
  <si>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</si>
  <si>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</si>
  <si>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</si>
  <si>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</si>
  <si>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</si>
  <si>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</si>
  <si>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</si>
  <si>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</si>
  <si>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</si>
  <si>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</si>
  <si>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</si>
  <si>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</si>
  <si>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</si>
  <si>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</si>
  <si>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</si>
  <si>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</si>
  <si>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</si>
  <si>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</si>
  <si>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</si>
  <si>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</si>
  <si>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</si>
  <si>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</si>
  <si>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</si>
  <si>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</si>
  <si>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</si>
  <si>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</si>
  <si>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</si>
  <si>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</si>
  <si>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</si>
  <si>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</si>
  <si>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</si>
  <si>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</si>
  <si>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</si>
  <si>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</si>
  <si>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</si>
  <si>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</si>
  <si>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</si>
  <si>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</si>
  <si>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</si>
  <si>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</si>
  <si>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</si>
  <si>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</si>
  <si>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</si>
  <si>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</si>
  <si>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</si>
  <si>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</si>
  <si>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</si>
  <si>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</si>
  <si>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</si>
  <si>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</si>
  <si>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</si>
  <si>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</si>
  <si>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</si>
  <si>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</si>
  <si>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</si>
  <si>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</si>
  <si>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</si>
  <si>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</si>
  <si>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</si>
  <si>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</si>
  <si>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</si>
  <si>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</si>
  <si>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</si>
  <si>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</si>
  <si>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</si>
  <si>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</si>
  <si>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</si>
  <si>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</si>
  <si>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</si>
  <si>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</si>
  <si>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</si>
  <si>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</si>
  <si>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</si>
  <si>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</si>
  <si>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</si>
  <si>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</si>
  <si>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</si>
  <si>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</si>
  <si>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</si>
  <si>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</si>
  <si>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</si>
  <si>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</si>
  <si>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</si>
  <si>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</si>
  <si>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</si>
  <si>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</si>
  <si>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</si>
  <si>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</si>
  <si>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</si>
  <si>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</si>
  <si>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</si>
  <si>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</si>
  <si>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</si>
  <si>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</si>
  <si>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</si>
  <si>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</si>
  <si>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</si>
  <si>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</si>
  <si>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</si>
  <si>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</si>
  <si>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</si>
  <si>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</si>
  <si>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</si>
  <si>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</si>
  <si>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</si>
  <si>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</si>
  <si>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</si>
  <si>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</si>
  <si>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</si>
  <si>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</si>
  <si>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</si>
  <si>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</si>
  <si>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</si>
  <si>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</si>
  <si>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</si>
  <si>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</si>
  <si>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</si>
  <si>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</si>
  <si>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</si>
  <si>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</si>
  <si>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</si>
  <si>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</si>
  <si>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</si>
  <si>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</si>
  <si>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</si>
  <si>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</si>
  <si>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</si>
  <si>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</si>
  <si>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</si>
  <si>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</si>
  <si>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</si>
  <si>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</si>
  <si>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</si>
  <si>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</si>
  <si>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</si>
  <si>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</si>
  <si>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</si>
  <si>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</si>
  <si>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</si>
  <si>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</si>
  <si>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</si>
  <si>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</si>
  <si>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</si>
  <si>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</si>
  <si>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</si>
  <si>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</si>
  <si>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</si>
  <si>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</si>
  <si>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</si>
  <si>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</si>
  <si>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</si>
  <si>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</si>
  <si>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</si>
  <si>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</si>
  <si>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</si>
  <si>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</si>
  <si>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</si>
  <si>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</si>
  <si>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</si>
  <si>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</si>
  <si>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</si>
  <si>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</si>
  <si>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</si>
  <si>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</si>
  <si>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</si>
  <si>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</si>
  <si>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</si>
  <si>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</si>
  <si>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</si>
  <si>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</si>
  <si>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</si>
  <si>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</si>
  <si>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</si>
  <si>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</si>
  <si>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</si>
  <si>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</si>
  <si>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</si>
  <si>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</si>
  <si>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</si>
  <si>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</si>
  <si>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</si>
  <si>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</si>
  <si>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</si>
  <si>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</si>
  <si>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</si>
  <si>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</si>
  <si>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</si>
  <si>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</si>
  <si>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</si>
  <si>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</si>
  <si>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</si>
  <si>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</si>
  <si>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</si>
  <si>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</si>
  <si>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</si>
  <si>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</si>
  <si>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</si>
  <si>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</si>
  <si>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</si>
  <si>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</si>
  <si>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</si>
  <si>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</si>
  <si>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</si>
  <si>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</si>
  <si>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</si>
  <si>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</si>
  <si>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</si>
  <si>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</si>
  <si>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</si>
  <si>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</si>
  <si>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</si>
  <si>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</si>
  <si>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</si>
  <si>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</si>
  <si>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</si>
  <si>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</si>
  <si>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</si>
  <si>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</si>
  <si>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</si>
  <si>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</si>
  <si>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</si>
  <si>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</si>
  <si>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</si>
  <si>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</si>
  <si>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</si>
  <si>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</si>
  <si>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</si>
  <si>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</si>
  <si>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</si>
  <si>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</si>
  <si>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</si>
  <si>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</si>
  <si>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</si>
  <si>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</si>
  <si>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</si>
  <si>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</si>
  <si>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</si>
  <si>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</si>
  <si>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</si>
  <si>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</si>
  <si>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</si>
  <si>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</si>
  <si>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</si>
  <si>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</si>
  <si>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</si>
  <si>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</si>
  <si>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</si>
  <si>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</si>
  <si>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</si>
  <si>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</si>
  <si>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</si>
  <si>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</si>
  <si>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</si>
  <si>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</si>
  <si>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</si>
  <si>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</si>
  <si>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</si>
  <si>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</si>
  <si>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</si>
  <si>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</si>
  <si>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</si>
  <si>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</si>
  <si>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</si>
  <si>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</si>
  <si>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</si>
  <si>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</si>
  <si>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</si>
  <si>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</si>
  <si>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</si>
  <si>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</si>
  <si>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</si>
  <si>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</si>
  <si>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</si>
  <si>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</si>
  <si>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</si>
  <si>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</si>
  <si>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</si>
  <si>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</si>
  <si>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</si>
  <si>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</si>
  <si>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</si>
  <si>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</si>
  <si>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</si>
  <si>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</si>
  <si>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</si>
  <si>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</si>
  <si>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</si>
  <si>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</si>
  <si>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</si>
  <si>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</si>
  <si>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</si>
  <si>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</si>
  <si>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</si>
  <si>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</si>
  <si>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</si>
  <si>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</si>
  <si>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</si>
  <si>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</si>
  <si>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</si>
  <si>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</si>
  <si>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</si>
  <si>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</si>
  <si>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</si>
  <si>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</si>
  <si>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</si>
  <si>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</si>
  <si>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</si>
  <si>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</si>
  <si>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</si>
  <si>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</si>
  <si>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</si>
  <si>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</si>
  <si>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</si>
  <si>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</si>
  <si>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</si>
  <si>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</si>
  <si>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</si>
  <si>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</si>
  <si>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</si>
  <si>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</si>
  <si>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</si>
  <si>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</si>
  <si>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</si>
  <si>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</si>
  <si>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</si>
  <si>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</si>
  <si>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</si>
  <si>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</si>
  <si>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</si>
  <si>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</si>
  <si>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</si>
  <si>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</si>
  <si>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</si>
  <si>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</si>
  <si>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</si>
  <si>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</si>
  <si>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</si>
  <si>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</si>
  <si>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</si>
  <si>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</si>
  <si>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</si>
  <si>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</si>
  <si>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</si>
  <si>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</si>
  <si>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</si>
  <si>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</si>
  <si>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</si>
  <si>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</si>
  <si>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</si>
  <si>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</si>
  <si>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</si>
  <si>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</si>
  <si>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</si>
  <si>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</si>
  <si>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</si>
  <si>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</si>
  <si>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</si>
  <si>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</si>
  <si>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</si>
  <si>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</si>
  <si>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</si>
  <si>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</si>
  <si>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</si>
  <si>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</si>
  <si>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</si>
  <si>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</si>
  <si>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</si>
  <si>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</si>
  <si>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</si>
  <si>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</si>
  <si>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</si>
  <si>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</si>
  <si>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</si>
  <si>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</si>
  <si>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</si>
  <si>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</si>
  <si>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</si>
  <si>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</si>
  <si>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</si>
  <si>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</si>
  <si>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</si>
  <si>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</si>
  <si>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</si>
  <si>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</si>
  <si>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</si>
  <si>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</si>
  <si>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</si>
  <si>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</si>
  <si>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</si>
  <si>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</si>
  <si>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</si>
  <si>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</si>
  <si>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</si>
  <si>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</si>
  <si>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</si>
  <si>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</si>
  <si>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</si>
  <si>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</si>
  <si>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</si>
  <si>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</si>
  <si>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</si>
  <si>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</si>
  <si>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</si>
  <si>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</si>
  <si>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</si>
  <si>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</si>
  <si>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</si>
  <si>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</si>
  <si>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</si>
  <si>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</si>
  <si>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</si>
  <si>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</si>
  <si>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</si>
  <si>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</si>
  <si>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</si>
  <si>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</si>
  <si>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</si>
  <si>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</si>
  <si>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</si>
  <si>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</si>
  <si>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</si>
  <si>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</si>
  <si>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</si>
  <si>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</si>
  <si>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</si>
  <si>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</si>
  <si>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</si>
  <si>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</si>
  <si>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</si>
  <si>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</si>
  <si>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</si>
  <si>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</si>
  <si>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</si>
  <si>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</si>
  <si>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</si>
  <si>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</si>
  <si>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</si>
  <si>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</si>
  <si>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</si>
  <si>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</si>
  <si>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</si>
  <si>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</si>
  <si>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</si>
  <si>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</si>
  <si>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</si>
  <si>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</si>
  <si>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</si>
  <si>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</si>
  <si>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</si>
  <si>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</si>
  <si>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</si>
  <si>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</si>
  <si>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</si>
  <si>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</si>
  <si>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</si>
  <si>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</si>
  <si>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</si>
  <si>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</si>
  <si>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</si>
  <si>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</si>
  <si>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</si>
  <si>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</si>
  <si>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</si>
  <si>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</si>
  <si>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</si>
  <si>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</si>
  <si>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</si>
  <si>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</si>
  <si>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</si>
  <si>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</si>
  <si>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</si>
  <si>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</si>
  <si>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</si>
  <si>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</si>
  <si>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</si>
  <si>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</si>
  <si>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</si>
  <si>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</si>
  <si>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</si>
  <si>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</si>
  <si>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</si>
  <si>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</si>
  <si>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</si>
  <si>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</si>
  <si>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</si>
  <si>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</si>
  <si>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</si>
  <si>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</si>
  <si>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</si>
  <si>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</si>
  <si>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</si>
  <si>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</si>
  <si>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</si>
  <si>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</si>
  <si>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</si>
  <si>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</si>
  <si>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</si>
  <si>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</si>
  <si>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</si>
  <si>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</si>
  <si>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</si>
  <si>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</si>
  <si>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</si>
  <si>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</si>
  <si>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</si>
  <si>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</si>
  <si>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</si>
  <si>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</si>
  <si>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</si>
  <si>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</si>
  <si>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</si>
  <si>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</si>
  <si>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</si>
  <si>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</si>
  <si>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</si>
  <si>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</si>
  <si>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</si>
  <si>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</si>
  <si>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</si>
  <si>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</si>
  <si>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</si>
  <si>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</si>
  <si>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</si>
  <si>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</si>
  <si>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</si>
  <si>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</si>
  <si>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</si>
  <si>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</si>
  <si>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</si>
  <si>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</si>
  <si>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</si>
  <si>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</si>
  <si>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</si>
  <si>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</si>
  <si>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</si>
  <si>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</si>
  <si>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</si>
  <si>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</si>
  <si>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</si>
  <si>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</si>
  <si>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</si>
  <si>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</si>
  <si>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</si>
  <si>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</si>
  <si>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</si>
  <si>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</si>
  <si>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</si>
  <si>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</si>
  <si>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</si>
  <si>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</si>
  <si>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</si>
  <si>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</si>
  <si>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</si>
  <si>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</si>
  <si>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</si>
  <si>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</si>
  <si>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</si>
  <si>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</si>
  <si>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</si>
  <si>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</si>
  <si>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</si>
  <si>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</si>
  <si>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</si>
  <si>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</si>
  <si>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</si>
  <si>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</si>
  <si>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</si>
  <si>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</si>
  <si>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</si>
  <si>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</si>
  <si>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</si>
  <si>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</si>
  <si>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</si>
  <si>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</si>
  <si>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</si>
  <si>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</si>
  <si>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</si>
  <si>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</si>
  <si>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</si>
  <si>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</si>
  <si>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</si>
  <si>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</si>
  <si>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</si>
  <si>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</si>
  <si>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</si>
  <si>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</si>
  <si>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</si>
  <si>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</si>
  <si>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</si>
  <si>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</si>
  <si>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</si>
  <si>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</si>
  <si>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</si>
  <si>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</si>
  <si>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</si>
  <si>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</si>
  <si>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</si>
  <si>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</si>
  <si>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</si>
  <si>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</si>
  <si>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</si>
  <si>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</si>
  <si>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</si>
  <si>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</si>
  <si>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</si>
  <si>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</si>
  <si>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</si>
  <si>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</si>
  <si>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</si>
  <si>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</si>
  <si>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</si>
  <si>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</si>
  <si>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</si>
  <si>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</si>
  <si>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</si>
  <si>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</si>
  <si>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</si>
  <si>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</si>
  <si>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</si>
  <si>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</si>
  <si>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</si>
  <si>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</si>
  <si>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</si>
  <si>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</si>
  <si>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</si>
  <si>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</si>
  <si>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</si>
  <si>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</si>
  <si>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</si>
  <si>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</si>
  <si>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</si>
  <si>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</si>
  <si>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</si>
  <si>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</si>
  <si>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</si>
  <si>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</si>
  <si>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</si>
  <si>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</si>
  <si>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</si>
  <si>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</si>
  <si>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</si>
  <si>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</si>
  <si>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</si>
  <si>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</si>
  <si>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</si>
  <si>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</si>
  <si>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</si>
  <si>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</si>
  <si>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</si>
  <si>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</si>
  <si>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</si>
  <si>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</si>
  <si>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</si>
  <si>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</si>
  <si>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</si>
  <si>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</si>
  <si>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</si>
  <si>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</si>
  <si>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</si>
  <si>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</si>
  <si>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</si>
  <si>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</si>
  <si>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</si>
  <si>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</si>
  <si>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</si>
  <si>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</si>
  <si>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</si>
  <si>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</si>
  <si>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</si>
  <si>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</si>
  <si>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</si>
  <si>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</si>
  <si>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</si>
  <si>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</si>
  <si>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</si>
  <si>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</si>
  <si>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</si>
  <si>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</si>
  <si>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</si>
  <si>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</si>
  <si>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</si>
  <si>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</si>
  <si>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</si>
  <si>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</si>
  <si>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</si>
  <si>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</si>
  <si>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</si>
  <si>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</si>
  <si>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</si>
  <si>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</si>
  <si>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</si>
  <si>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</si>
  <si>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</si>
  <si>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</si>
  <si>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</si>
  <si>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</si>
  <si>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</si>
  <si>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</si>
  <si>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</si>
  <si>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</si>
  <si>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</si>
  <si>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</si>
  <si>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</si>
  <si>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</si>
  <si>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</si>
  <si>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</si>
  <si>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</si>
  <si>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</si>
  <si>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</si>
  <si>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</si>
  <si>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</si>
  <si>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</si>
  <si>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</si>
  <si>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</si>
  <si>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</si>
  <si>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</si>
  <si>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</si>
  <si>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</si>
  <si>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</si>
  <si>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</si>
  <si>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</si>
  <si>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</si>
  <si>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</si>
  <si>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</si>
  <si>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</si>
  <si>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</si>
  <si>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</si>
  <si>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</si>
  <si>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</si>
  <si>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</si>
  <si>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</si>
  <si>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</si>
  <si>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</si>
  <si>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</si>
  <si>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</si>
  <si>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</si>
  <si>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</si>
  <si>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</si>
  <si>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</si>
  <si>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</si>
  <si>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</si>
  <si>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</si>
  <si>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</si>
  <si>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</si>
  <si>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</si>
  <si>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</si>
  <si>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</si>
  <si>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</si>
  <si>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</si>
  <si>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</si>
  <si>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</si>
  <si>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</si>
  <si>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</si>
  <si>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</si>
  <si>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</si>
  <si>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</si>
  <si>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</si>
  <si>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</si>
  <si>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</si>
  <si>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</si>
  <si>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</si>
  <si>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</si>
  <si>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</si>
  <si>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</si>
  <si>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</si>
  <si>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</si>
  <si>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</si>
  <si>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</si>
  <si>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</si>
  <si>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</si>
  <si>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</si>
  <si>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</si>
  <si>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</si>
  <si>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</si>
  <si>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</si>
  <si>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</si>
  <si>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</si>
  <si>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</si>
  <si>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</si>
  <si>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</si>
  <si>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</si>
  <si>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</si>
  <si>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</si>
  <si>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</si>
  <si>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</si>
  <si>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</si>
  <si>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</si>
  <si>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</si>
  <si>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</si>
  <si>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</si>
  <si>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</si>
  <si>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</si>
  <si>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</si>
  <si>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</si>
  <si>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</si>
  <si>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</si>
  <si>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</si>
  <si>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</si>
  <si>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</si>
  <si>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</si>
  <si>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</si>
  <si>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</si>
  <si>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</si>
  <si>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</si>
  <si>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</si>
  <si>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</si>
  <si>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</si>
  <si>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</si>
  <si>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</si>
  <si>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</si>
  <si>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</si>
  <si>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</si>
  <si>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</si>
  <si>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</si>
  <si>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</si>
  <si>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</si>
  <si>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</si>
  <si>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</si>
  <si>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</si>
  <si>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</si>
  <si>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</si>
  <si>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</si>
  <si>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</si>
  <si>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</si>
  <si>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</si>
  <si>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</si>
  <si>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</si>
  <si>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</si>
  <si>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</si>
  <si>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</si>
  <si>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</si>
  <si>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</si>
  <si>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</si>
  <si>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</si>
  <si>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</si>
  <si>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</si>
  <si>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</si>
  <si>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</si>
  <si>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</si>
  <si>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</si>
  <si>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</si>
  <si>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</si>
  <si>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</si>
  <si>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</si>
  <si>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</si>
  <si>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</si>
  <si>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</si>
  <si>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</si>
  <si>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</si>
  <si>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</si>
  <si>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</si>
  <si>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</si>
  <si>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</si>
  <si>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</si>
  <si>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</si>
  <si>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</si>
  <si>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</si>
  <si>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</si>
  <si>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</si>
  <si>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</si>
  <si>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</si>
  <si>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</si>
  <si>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</si>
  <si>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</si>
  <si>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</si>
  <si>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</si>
  <si>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</si>
  <si>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</si>
  <si>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</si>
  <si>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</si>
  <si>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</si>
  <si>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</si>
  <si>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</si>
  <si>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</si>
  <si>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</si>
  <si>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</si>
  <si>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</si>
  <si>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</si>
  <si>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</si>
  <si>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</si>
  <si>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</si>
  <si>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</si>
  <si>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</si>
  <si>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</si>
  <si>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</si>
  <si>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</si>
  <si>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</si>
  <si>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</si>
  <si>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</si>
  <si>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</si>
  <si>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</si>
  <si>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</si>
  <si>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</si>
  <si>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</si>
  <si>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</si>
  <si>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</si>
  <si>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</si>
  <si>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</si>
  <si>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</si>
  <si>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</si>
  <si>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</si>
  <si>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</si>
  <si>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</si>
  <si>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</si>
  <si>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</si>
  <si>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</si>
  <si>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</si>
  <si>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</si>
  <si>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</si>
  <si>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</si>
  <si>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</si>
  <si>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</si>
  <si>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</si>
  <si>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</si>
  <si>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</si>
  <si>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</si>
  <si>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</si>
  <si>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</si>
  <si>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</si>
  <si>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</si>
  <si>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</si>
  <si>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</si>
  <si>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</si>
  <si>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</si>
  <si>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</si>
  <si>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</si>
  <si>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</si>
  <si>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</si>
  <si>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</si>
  <si>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</si>
  <si>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</si>
  <si>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</si>
  <si>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</si>
  <si>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</si>
  <si>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</si>
  <si>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</si>
  <si>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</si>
  <si>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</si>
  <si>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</si>
  <si>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</si>
  <si>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</si>
  <si>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</si>
  <si>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</si>
  <si>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</si>
  <si>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</si>
  <si>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</si>
  <si>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</si>
  <si>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</si>
  <si>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</si>
  <si>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</si>
  <si>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</si>
  <si>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</si>
  <si>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</si>
  <si>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</si>
  <si>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</si>
  <si>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</si>
  <si>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</si>
  <si>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</si>
  <si>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</si>
  <si>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</si>
  <si>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</si>
  <si>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</si>
  <si>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</si>
  <si>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</si>
  <si>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</si>
  <si>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</si>
  <si>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</si>
  <si>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</si>
  <si>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</si>
  <si>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</si>
  <si>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</si>
  <si>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</si>
  <si>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</si>
  <si>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</si>
  <si>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</si>
  <si>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</si>
  <si>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</si>
  <si>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</si>
  <si>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</si>
  <si>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</si>
  <si>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</si>
  <si>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</si>
  <si>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</si>
  <si>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</si>
  <si>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</si>
  <si>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</si>
  <si>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</si>
  <si>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</si>
  <si>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</si>
  <si>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</si>
  <si>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</si>
  <si>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</si>
  <si>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</si>
  <si>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</si>
  <si>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</si>
  <si>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</si>
  <si>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</si>
  <si>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</si>
  <si>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</si>
  <si>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</si>
  <si>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</si>
  <si>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</si>
  <si>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</si>
  <si>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</si>
  <si>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</si>
  <si>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</si>
  <si>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</si>
  <si>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</si>
  <si>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</si>
  <si>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</si>
  <si>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</si>
  <si>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</si>
  <si>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</si>
  <si>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</si>
  <si>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</si>
  <si>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</si>
  <si>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</si>
  <si>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</si>
  <si>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</si>
  <si>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</si>
  <si>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</si>
  <si>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</si>
  <si>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</si>
  <si>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</si>
  <si>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</si>
  <si>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</si>
  <si>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</si>
  <si>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</si>
  <si>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</si>
  <si>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</si>
  <si>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</si>
  <si>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</si>
  <si>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</si>
  <si>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</si>
  <si>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</si>
  <si>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</si>
  <si>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</si>
  <si>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</si>
  <si>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</si>
  <si>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</si>
  <si>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</si>
  <si>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</si>
  <si>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</si>
  <si>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</si>
  <si>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</si>
  <si>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</si>
  <si>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</si>
  <si>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</si>
  <si>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</si>
  <si>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</si>
  <si>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</si>
  <si>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</si>
  <si>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</si>
  <si>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</si>
  <si>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</si>
  <si>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</si>
  <si>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</si>
  <si>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</si>
  <si>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</si>
  <si>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</si>
  <si>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</si>
  <si>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</si>
  <si>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</si>
  <si>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</si>
  <si>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</si>
  <si>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</si>
  <si>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</si>
  <si>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</si>
  <si>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</si>
  <si>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</si>
  <si>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</si>
  <si>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</si>
  <si>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</si>
  <si>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</si>
  <si>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</si>
  <si>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</si>
  <si>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</si>
  <si>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</si>
  <si>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</si>
  <si>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</si>
  <si>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</si>
  <si>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</si>
  <si>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</si>
  <si>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</si>
  <si>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</si>
  <si>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</si>
  <si>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</si>
  <si>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</si>
  <si>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</si>
  <si>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</si>
  <si>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</si>
  <si>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</si>
  <si>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</si>
  <si>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</si>
  <si>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</si>
  <si>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</si>
  <si>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</si>
  <si>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</si>
  <si>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</si>
  <si>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</si>
  <si>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</si>
  <si>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</si>
  <si>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</si>
  <si>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</si>
  <si>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</si>
  <si>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</si>
  <si>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</si>
  <si>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</si>
  <si>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</si>
  <si>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</si>
  <si>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</si>
  <si>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</si>
  <si>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</si>
  <si>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</si>
  <si>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</si>
  <si>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</si>
  <si>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</si>
  <si>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</si>
  <si>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</si>
  <si>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</si>
  <si>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</si>
  <si>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</si>
  <si>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</si>
  <si>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</si>
  <si>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</si>
  <si>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</si>
  <si>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</si>
  <si>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</si>
  <si>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</si>
  <si>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</si>
  <si>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</si>
  <si>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</si>
  <si>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</si>
  <si>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</si>
  <si>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</si>
  <si>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</si>
  <si>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</si>
  <si>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</si>
  <si>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</si>
  <si>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</si>
  <si>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</si>
  <si>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</si>
  <si>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</si>
  <si>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</si>
  <si>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</si>
  <si>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</si>
  <si>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</si>
  <si>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</si>
  <si>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</si>
  <si>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</si>
  <si>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</si>
  <si>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</si>
  <si>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</si>
  <si>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</si>
  <si>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</si>
  <si>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</si>
  <si>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</si>
  <si>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</si>
  <si>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</si>
  <si>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</si>
  <si>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</si>
  <si>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</si>
  <si>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</si>
  <si>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</si>
  <si>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</si>
  <si>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</si>
  <si>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</si>
  <si>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</si>
  <si>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</si>
  <si>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</si>
  <si>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</si>
  <si>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</si>
  <si>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</si>
  <si>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</si>
  <si>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</si>
  <si>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</si>
  <si>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</si>
  <si>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</si>
  <si>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</si>
  <si>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</si>
  <si>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</si>
  <si>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</si>
  <si>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</si>
  <si>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</si>
  <si>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</si>
  <si>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</si>
  <si>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</si>
  <si>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</si>
  <si>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</si>
  <si>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</si>
  <si>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</si>
  <si>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</si>
  <si>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</si>
  <si>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</si>
  <si>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</si>
  <si>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</si>
  <si>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</si>
  <si>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</si>
  <si>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</si>
  <si>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</si>
  <si>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</si>
  <si>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</si>
  <si>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</si>
  <si>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</si>
  <si>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</si>
  <si>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</si>
  <si>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</si>
  <si>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</si>
  <si>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</si>
  <si>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</si>
  <si>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</si>
  <si>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</si>
  <si>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</si>
  <si>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</si>
  <si>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</si>
  <si>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</si>
  <si>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</si>
  <si>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</si>
  <si>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</si>
  <si>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</si>
  <si>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</si>
  <si>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</si>
  <si>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</si>
  <si>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</si>
  <si>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</si>
  <si>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</si>
  <si>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</si>
  <si>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</si>
  <si>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</si>
  <si>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</si>
  <si>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</si>
  <si>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</si>
  <si>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</si>
  <si>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</si>
  <si>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</si>
  <si>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</si>
  <si>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</si>
  <si>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</si>
  <si>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</si>
  <si>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</si>
  <si>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</si>
  <si>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</si>
  <si>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</si>
  <si>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</si>
  <si>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</si>
  <si>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</si>
  <si>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</si>
  <si>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</si>
  <si>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</si>
  <si>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</si>
  <si>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</si>
  <si>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</si>
  <si>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</si>
  <si>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</si>
  <si>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</si>
  <si>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</si>
  <si>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</si>
  <si>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</si>
  <si>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</si>
  <si>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</si>
  <si>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</si>
  <si>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</si>
  <si>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</si>
  <si>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</si>
  <si>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</si>
  <si>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</si>
  <si>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</si>
  <si>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</si>
  <si>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</si>
  <si>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</si>
  <si>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</si>
  <si>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</si>
  <si>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</si>
  <si>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</si>
  <si>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</si>
  <si>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</si>
  <si>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</si>
  <si>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</si>
  <si>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</si>
  <si>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</si>
  <si>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</si>
  <si>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</si>
  <si>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</si>
  <si>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</si>
  <si>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</si>
  <si>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</si>
  <si>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</si>
  <si>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</si>
  <si>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</si>
  <si>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</si>
  <si>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</si>
  <si>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</si>
  <si>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</si>
  <si>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</si>
  <si>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</si>
  <si>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</si>
  <si>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</si>
  <si>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</si>
  <si>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</si>
  <si>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</si>
  <si>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</si>
  <si>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</si>
  <si>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</si>
  <si>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</si>
  <si>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</si>
  <si>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</si>
  <si>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</si>
  <si>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</si>
  <si>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</si>
  <si>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</si>
  <si>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</si>
  <si>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</si>
  <si>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</si>
  <si>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</si>
  <si>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</si>
  <si>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</si>
  <si>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</si>
  <si>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</si>
  <si>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</si>
  <si>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</si>
  <si>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</si>
  <si>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</si>
  <si>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</si>
  <si>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</si>
  <si>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</si>
  <si>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</si>
  <si>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</si>
  <si>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</si>
  <si>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</si>
  <si>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</si>
  <si>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</si>
  <si>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</si>
  <si>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</si>
  <si>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</si>
  <si>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</si>
  <si>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</si>
  <si>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</si>
  <si>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</si>
  <si>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</si>
  <si>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</si>
  <si>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</si>
  <si>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</si>
  <si>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</si>
  <si>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</si>
  <si>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</si>
  <si>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</si>
  <si>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</si>
  <si>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</si>
  <si>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</si>
  <si>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</si>
  <si>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</si>
  <si>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</si>
  <si>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</si>
  <si>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</si>
  <si>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</si>
  <si>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</si>
  <si>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</si>
  <si>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</si>
  <si>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</si>
  <si>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</si>
  <si>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</si>
  <si>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</si>
  <si>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</si>
  <si>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</si>
  <si>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</si>
  <si>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</si>
  <si>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</si>
  <si>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</si>
  <si>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</si>
  <si>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</si>
  <si>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</si>
  <si>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</si>
  <si>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</si>
  <si>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</si>
  <si>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</si>
  <si>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</si>
  <si>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</si>
  <si>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</si>
  <si>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</si>
  <si>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</si>
  <si>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</si>
  <si>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</si>
  <si>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</si>
  <si>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</si>
  <si>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</si>
  <si>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</si>
  <si>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</si>
  <si>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</si>
  <si>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</si>
  <si>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</si>
  <si>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</si>
  <si>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</si>
  <si>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</si>
  <si>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</si>
  <si>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</si>
  <si>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</si>
  <si>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</si>
  <si>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</si>
  <si>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</si>
  <si>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</si>
  <si>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</si>
  <si>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</si>
  <si>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</si>
  <si>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</si>
  <si>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</si>
  <si>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</si>
  <si>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</si>
  <si>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</si>
  <si>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</si>
  <si>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</si>
  <si>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</si>
  <si>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</si>
  <si>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</si>
  <si>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</si>
  <si>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</si>
  <si>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</si>
  <si>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</si>
  <si>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</si>
  <si>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</si>
  <si>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</si>
  <si>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</si>
  <si>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</si>
  <si>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</si>
  <si>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</si>
  <si>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</si>
  <si>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</si>
  <si>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</si>
  <si>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</si>
  <si>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</si>
  <si>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</si>
  <si>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</si>
  <si>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</si>
  <si>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</si>
  <si>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</si>
  <si>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</si>
  <si>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</si>
  <si>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</si>
  <si>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</si>
  <si>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</si>
  <si>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</si>
  <si>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</si>
  <si>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</si>
  <si>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</si>
  <si>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</si>
  <si>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</si>
  <si>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</si>
  <si>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</si>
  <si>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</si>
  <si>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</si>
  <si>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</si>
  <si>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</si>
  <si>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</si>
  <si>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</si>
  <si>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</si>
  <si>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</si>
  <si>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</si>
  <si>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</si>
  <si>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</si>
  <si>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</si>
  <si>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</si>
  <si>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</si>
  <si>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</si>
  <si>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</si>
  <si>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</si>
  <si>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</si>
  <si>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</si>
  <si>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</si>
  <si>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</si>
  <si>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</si>
  <si>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</si>
  <si>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</si>
  <si>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</si>
  <si>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</si>
  <si>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</si>
  <si>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</si>
  <si>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</si>
  <si>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</si>
  <si>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</si>
  <si>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</si>
  <si>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</si>
  <si>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</si>
  <si>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</si>
  <si>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</si>
  <si>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</si>
  <si>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</si>
  <si>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</si>
  <si>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</si>
  <si>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</si>
  <si>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</si>
  <si>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</si>
  <si>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</si>
  <si>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</si>
  <si>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</si>
  <si>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</si>
  <si>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</si>
  <si>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</si>
  <si>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</si>
  <si>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</si>
  <si>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</si>
  <si>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</si>
  <si>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</si>
  <si>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</si>
  <si>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</si>
  <si>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</si>
  <si>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</si>
  <si>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</si>
  <si>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</si>
  <si>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</si>
  <si>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</si>
  <si>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</si>
  <si>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</si>
  <si>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</si>
  <si>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</si>
  <si>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</si>
  <si>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</si>
  <si>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</si>
  <si>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</si>
  <si>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</si>
  <si>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</si>
  <si>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</si>
  <si>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</si>
  <si>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</si>
  <si>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</si>
  <si>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</si>
  <si>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</si>
  <si>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</si>
  <si>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</si>
  <si>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</si>
  <si>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</si>
  <si>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</si>
  <si>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</si>
  <si>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</si>
  <si>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</si>
  <si>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</si>
  <si>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</si>
  <si>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</si>
  <si>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</si>
  <si>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</si>
  <si>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</si>
  <si>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</si>
  <si>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</si>
  <si>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</si>
  <si>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</si>
  <si>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</si>
  <si>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</si>
  <si>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</si>
  <si>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</si>
  <si>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</si>
  <si>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</si>
  <si>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</si>
  <si>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</si>
  <si>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</si>
  <si>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</si>
  <si>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</si>
  <si>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</si>
  <si>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</si>
  <si>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</si>
  <si>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</si>
  <si>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</si>
  <si>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</si>
  <si>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</si>
  <si>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</si>
  <si>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</si>
  <si>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</si>
  <si>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</si>
  <si>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</si>
  <si>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</si>
  <si>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</si>
  <si>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</si>
  <si>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</si>
  <si>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</si>
  <si>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</si>
  <si>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</si>
  <si>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</si>
  <si>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</si>
  <si>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</si>
  <si>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</si>
  <si>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</si>
  <si>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</si>
  <si>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</si>
  <si>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</si>
  <si>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</si>
  <si>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</si>
  <si>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</si>
  <si>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</si>
  <si>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</si>
  <si>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</si>
  <si>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</si>
  <si>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</si>
  <si>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</si>
  <si>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</si>
  <si>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</si>
  <si>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</si>
  <si>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</si>
  <si>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</si>
  <si>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</si>
  <si>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</si>
  <si>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</si>
  <si>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</si>
  <si>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</si>
  <si>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</si>
  <si>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</si>
  <si>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</si>
  <si>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</si>
  <si>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</si>
  <si>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</si>
  <si>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</si>
  <si>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</si>
  <si>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</si>
  <si>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</si>
  <si>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</si>
  <si>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</si>
  <si>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</si>
  <si>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</si>
  <si>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</si>
  <si>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</si>
  <si>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</si>
  <si>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</si>
  <si>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</si>
  <si>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</si>
  <si>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</si>
  <si>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</si>
  <si>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</si>
  <si>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</si>
  <si>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</si>
  <si>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</si>
  <si>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</si>
  <si>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</si>
  <si>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</si>
  <si>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</si>
  <si>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</si>
  <si>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</si>
  <si>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</si>
  <si>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</si>
  <si>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</si>
  <si>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</si>
  <si>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</si>
  <si>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</si>
  <si>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</si>
  <si>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</si>
  <si>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</si>
  <si>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</si>
  <si>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</si>
  <si>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</si>
  <si>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</si>
  <si>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</si>
  <si>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</si>
  <si>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</si>
  <si>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</si>
  <si>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</si>
  <si>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</si>
  <si>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</si>
  <si>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</si>
  <si>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</si>
  <si>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</si>
  <si>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</si>
  <si>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</si>
  <si>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</si>
  <si>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</si>
  <si>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</si>
  <si>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</si>
  <si>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</si>
  <si>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</si>
  <si>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</si>
  <si>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</si>
  <si>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</si>
  <si>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</si>
  <si>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</si>
  <si>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</si>
  <si>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</si>
  <si>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</si>
  <si>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</si>
  <si>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</si>
  <si>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</si>
  <si>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</si>
  <si>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</si>
  <si>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</si>
  <si>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</si>
  <si>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</si>
  <si>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</si>
  <si>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</si>
  <si>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</si>
  <si>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</si>
  <si>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</si>
  <si>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</si>
  <si>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</si>
  <si>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</si>
  <si>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</si>
  <si>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</si>
  <si>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</si>
  <si>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</si>
  <si>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</si>
  <si>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</si>
  <si>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</si>
  <si>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</si>
  <si>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</si>
  <si>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</si>
  <si>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</si>
  <si>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</si>
  <si>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</si>
  <si>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</si>
  <si>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</si>
  <si>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</si>
  <si>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</si>
  <si>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</si>
  <si>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</si>
  <si>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</si>
  <si>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</si>
  <si>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</si>
  <si>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</si>
  <si>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</si>
  <si>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</si>
  <si>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</si>
  <si>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</si>
  <si>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</si>
  <si>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</si>
  <si>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</si>
  <si>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</si>
  <si>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</si>
  <si>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</si>
  <si>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</si>
  <si>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</si>
  <si>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</si>
  <si>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</si>
  <si>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</si>
  <si>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</si>
  <si>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</si>
  <si>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</si>
  <si>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</si>
  <si>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</si>
  <si>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</si>
  <si>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</si>
  <si>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</si>
  <si>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</si>
  <si>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</si>
  <si>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</si>
  <si>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</si>
  <si>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</si>
  <si>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</si>
  <si>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</si>
  <si>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</si>
  <si>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</si>
  <si>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</si>
  <si>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</si>
  <si>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</si>
  <si>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</si>
  <si>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</si>
  <si>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</si>
  <si>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</si>
  <si>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</si>
  <si>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</si>
  <si>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</si>
  <si>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</si>
  <si>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</si>
  <si>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</si>
  <si>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</si>
  <si>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</si>
  <si>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</si>
  <si>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</si>
  <si>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</si>
  <si>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</si>
  <si>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</si>
  <si>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</si>
  <si>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</si>
  <si>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</si>
  <si>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</si>
  <si>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</si>
  <si>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</si>
  <si>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</si>
  <si>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</si>
  <si>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</si>
  <si>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</si>
  <si>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</si>
  <si>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</si>
  <si>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</si>
  <si>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</si>
  <si>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</si>
  <si>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</si>
  <si>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</si>
  <si>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</si>
  <si>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</si>
  <si>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</si>
  <si>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</si>
  <si>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</si>
  <si>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</si>
  <si>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</si>
  <si>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</si>
  <si>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</si>
  <si>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</si>
  <si>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</si>
  <si>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</si>
  <si>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</si>
  <si>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</si>
  <si>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</si>
  <si>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</si>
  <si>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</si>
  <si>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</si>
  <si>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</si>
  <si>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</si>
  <si>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</si>
  <si>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</si>
  <si>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</si>
  <si>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</si>
  <si>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</si>
  <si>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</si>
  <si>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</si>
  <si>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</si>
  <si>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</si>
  <si>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</si>
  <si>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</si>
  <si>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</si>
  <si>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</si>
  <si>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</si>
  <si>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</si>
  <si>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</si>
  <si>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</si>
  <si>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</si>
  <si>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</si>
  <si>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</si>
  <si>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</si>
  <si>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</si>
  <si>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</si>
  <si>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</si>
  <si>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</si>
  <si>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</si>
  <si>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</si>
  <si>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</si>
  <si>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</si>
  <si>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</si>
  <si>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</si>
  <si>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</si>
  <si>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</si>
  <si>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</si>
  <si>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</si>
  <si>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</si>
  <si>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</si>
  <si>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</si>
  <si>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</si>
  <si>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</si>
  <si>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</si>
  <si>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</si>
  <si>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</si>
  <si>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</si>
  <si>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</si>
  <si>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</si>
  <si>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</si>
  <si>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</si>
  <si>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</si>
  <si>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</si>
  <si>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</si>
  <si>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</si>
  <si>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</si>
  <si>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</si>
  <si>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</si>
  <si>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</si>
  <si>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</si>
  <si>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</si>
  <si>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</si>
  <si>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</si>
  <si>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</si>
  <si>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</si>
  <si>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</si>
  <si>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</si>
  <si>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</si>
  <si>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</si>
  <si>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</si>
  <si>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</si>
  <si>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</si>
  <si>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</si>
  <si>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</si>
  <si>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</si>
  <si>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</si>
  <si>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</si>
  <si>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</si>
  <si>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</si>
  <si>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</si>
  <si>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</si>
  <si>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</si>
  <si>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</si>
  <si>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</si>
  <si>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</si>
  <si>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</si>
  <si>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</si>
  <si>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</si>
  <si>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</si>
  <si>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</si>
  <si>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</si>
  <si>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</si>
  <si>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</si>
  <si>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</si>
  <si>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</si>
  <si>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</si>
  <si>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</si>
  <si>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</si>
  <si>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</si>
  <si>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</si>
  <si>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</si>
  <si>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</si>
  <si>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</si>
  <si>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</si>
  <si>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</si>
  <si>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</si>
  <si>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</si>
  <si>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</si>
  <si>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</si>
  <si>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</si>
  <si>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</si>
  <si>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</si>
  <si>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</si>
  <si>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</si>
  <si>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</si>
  <si>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</si>
  <si>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</si>
  <si>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</si>
  <si>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</si>
  <si>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</si>
  <si>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</si>
  <si>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</si>
  <si>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</si>
  <si>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</si>
  <si>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</si>
  <si>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</si>
  <si>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</si>
  <si>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</si>
  <si>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</si>
  <si>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</si>
  <si>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</si>
  <si>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</si>
  <si>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</si>
  <si>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</si>
  <si>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</si>
  <si>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</si>
  <si>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</si>
  <si>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</si>
  <si>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</si>
  <si>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</si>
  <si>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</si>
  <si>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</si>
  <si>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</si>
  <si>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</si>
  <si>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</si>
  <si>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</si>
  <si>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</si>
  <si>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</si>
  <si>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</si>
  <si>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</si>
  <si>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</si>
  <si>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</si>
  <si>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</si>
  <si>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</si>
  <si>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</si>
  <si>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</si>
  <si>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</si>
  <si>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</si>
  <si>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</si>
  <si>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</si>
  <si>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</si>
  <si>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</si>
  <si>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</si>
  <si>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</si>
  <si>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</si>
  <si>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</si>
  <si>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</si>
  <si>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</si>
  <si>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</si>
  <si>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</si>
  <si>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</si>
  <si>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</si>
  <si>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</si>
  <si>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</si>
  <si>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</si>
  <si>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</si>
  <si>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</si>
  <si>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</si>
  <si>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</si>
  <si>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</si>
  <si>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</si>
  <si>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</si>
  <si>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</si>
  <si>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</si>
  <si>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</si>
  <si>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</si>
  <si>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</si>
  <si>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</si>
  <si>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</si>
  <si>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</si>
  <si>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</si>
  <si>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</si>
  <si>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</si>
  <si>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</si>
  <si>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</si>
  <si>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</si>
  <si>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</si>
  <si>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</si>
  <si>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</si>
  <si>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</si>
  <si>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</si>
  <si>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</si>
  <si>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</si>
  <si>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</si>
  <si>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</si>
  <si>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</si>
  <si>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</si>
  <si>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</si>
  <si>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</si>
  <si>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</si>
  <si>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</si>
  <si>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</si>
  <si>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</si>
  <si>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</si>
  <si>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</si>
  <si>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</si>
  <si>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</si>
  <si>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</si>
  <si>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</si>
  <si>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</si>
  <si>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</si>
  <si>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</si>
  <si>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</si>
  <si>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</si>
  <si>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</si>
  <si>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</si>
  <si>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</si>
  <si>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</si>
  <si>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</si>
  <si>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</si>
  <si>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</si>
  <si>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</si>
  <si>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</si>
  <si>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</si>
  <si>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</si>
  <si>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</si>
  <si>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</si>
  <si>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</si>
  <si>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</si>
  <si>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</si>
  <si>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</si>
  <si>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</si>
  <si>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</si>
  <si>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</si>
  <si>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</si>
  <si>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</si>
  <si>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</si>
  <si>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</si>
  <si>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</si>
  <si>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</si>
  <si>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</si>
  <si>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</si>
  <si>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</si>
  <si>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</si>
  <si>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</si>
  <si>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</si>
  <si>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</si>
  <si>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</si>
  <si>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</si>
  <si>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</si>
  <si>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</si>
  <si>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</si>
  <si>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</si>
  <si>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</si>
  <si>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</si>
  <si>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</si>
  <si>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</si>
  <si>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</si>
  <si>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</si>
  <si>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</si>
  <si>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</si>
  <si>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</si>
  <si>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</si>
  <si>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</si>
  <si>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</si>
  <si>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</si>
  <si>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</si>
  <si>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</si>
  <si>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</si>
  <si>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</si>
  <si>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</si>
  <si>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</si>
  <si>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</si>
  <si>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</si>
  <si>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</si>
  <si>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</si>
  <si>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</si>
  <si>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</si>
  <si>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</si>
  <si>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</si>
  <si>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</si>
  <si>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</si>
  <si>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</si>
  <si>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</si>
  <si>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</si>
  <si>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</si>
  <si>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</si>
  <si>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</si>
  <si>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</si>
  <si>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</si>
  <si>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</si>
  <si>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</si>
  <si>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</si>
  <si>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</si>
  <si>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</si>
  <si>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</si>
  <si>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</si>
  <si>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</si>
  <si>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</si>
  <si>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</si>
  <si>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</si>
  <si>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</si>
  <si>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</si>
  <si>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</si>
  <si>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</si>
  <si>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</si>
  <si>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</si>
  <si>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</si>
  <si>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</si>
  <si>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</si>
  <si>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</si>
  <si>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</si>
  <si>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</si>
  <si>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</si>
  <si>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</si>
  <si>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</si>
  <si>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</si>
  <si>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</si>
  <si>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</si>
  <si>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</si>
  <si>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</si>
  <si>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</si>
  <si>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</si>
  <si>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</si>
  <si>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</si>
  <si>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</si>
  <si>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</si>
  <si>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</si>
  <si>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</si>
  <si>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</si>
  <si>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</si>
  <si>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</si>
  <si>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</si>
  <si>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</si>
  <si>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</si>
  <si>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</si>
  <si>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</si>
  <si>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</si>
  <si>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</si>
  <si>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</si>
  <si>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</si>
  <si>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</si>
  <si>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</si>
  <si>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</si>
  <si>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</si>
  <si>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</si>
  <si>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</si>
  <si>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</si>
  <si>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</si>
  <si>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</si>
  <si>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</si>
  <si>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</si>
  <si>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</si>
  <si>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</si>
  <si>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</si>
  <si>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</si>
  <si>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</si>
  <si>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</si>
  <si>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</si>
  <si>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</si>
  <si>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</si>
  <si>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</si>
  <si>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</si>
  <si>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</si>
  <si>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</si>
  <si>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</si>
  <si>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</si>
  <si>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</si>
  <si>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</si>
  <si>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</si>
  <si>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</si>
  <si>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</si>
  <si>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</si>
  <si>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</si>
  <si>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</si>
  <si>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</si>
  <si>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</si>
  <si>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</si>
  <si>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</si>
  <si>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</si>
  <si>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</si>
  <si>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</si>
  <si>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</si>
  <si>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</si>
  <si>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</si>
  <si>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</si>
  <si>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</si>
  <si>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</si>
  <si>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</si>
  <si>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</si>
  <si>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</si>
  <si>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</si>
  <si>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</si>
  <si>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</si>
  <si>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</si>
  <si>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</si>
  <si>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</si>
  <si>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</si>
  <si>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</si>
  <si>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</si>
  <si>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</si>
  <si>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</si>
  <si>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</si>
  <si>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</si>
  <si>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</si>
  <si>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</si>
  <si>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</si>
  <si>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</si>
  <si>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</si>
  <si>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</si>
  <si>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</si>
  <si>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</si>
  <si>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</si>
  <si>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</si>
  <si>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</si>
  <si>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</si>
  <si>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</si>
  <si>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</si>
  <si>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</si>
  <si>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</si>
  <si>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</si>
  <si>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</si>
  <si>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</si>
  <si>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</si>
  <si>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</si>
  <si>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</si>
  <si>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</si>
  <si>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</si>
  <si>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</si>
  <si>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</si>
  <si>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</si>
  <si>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</si>
  <si>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</si>
  <si>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</si>
  <si>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</si>
  <si>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</si>
  <si>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</si>
  <si>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</si>
  <si>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</si>
  <si>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</si>
  <si>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</si>
  <si>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</si>
  <si>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</si>
  <si>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</si>
  <si>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</si>
  <si>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</si>
  <si>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</si>
  <si>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</si>
  <si>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</si>
  <si>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</si>
  <si>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</si>
  <si>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</si>
  <si>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</si>
  <si>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</si>
  <si>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</si>
  <si>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</si>
  <si>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</si>
  <si>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</si>
  <si>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</si>
  <si>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</si>
  <si>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</si>
  <si>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</si>
  <si>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</si>
  <si>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</si>
  <si>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</si>
  <si>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</si>
  <si>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</si>
  <si>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</si>
  <si>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</si>
  <si>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</si>
  <si>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</si>
  <si>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</si>
  <si>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</si>
  <si>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</si>
  <si>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</si>
  <si>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</si>
  <si>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</si>
  <si>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</si>
  <si>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</si>
  <si>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</si>
  <si>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</si>
  <si>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</si>
  <si>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</si>
  <si>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</si>
  <si>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</si>
  <si>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</si>
  <si>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</si>
  <si>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</si>
  <si>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</si>
  <si>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</si>
  <si>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</si>
  <si>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</si>
  <si>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</si>
  <si>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</si>
  <si>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</si>
  <si>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</si>
  <si>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</si>
  <si>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</si>
  <si>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</si>
  <si>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</si>
  <si>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</si>
  <si>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</si>
  <si>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</si>
  <si>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</si>
  <si>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</si>
  <si>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</si>
  <si>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</si>
  <si>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</si>
  <si>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</si>
  <si>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</si>
  <si>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</si>
  <si>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</si>
  <si>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</si>
  <si>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</si>
  <si>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</si>
  <si>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</si>
  <si>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</si>
  <si>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</si>
  <si>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</si>
  <si>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</si>
  <si>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</si>
  <si>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</si>
  <si>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</si>
  <si>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</si>
  <si>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</si>
  <si>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</si>
  <si>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</si>
  <si>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</si>
  <si>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</si>
  <si>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</si>
  <si>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</si>
  <si>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</si>
  <si>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</si>
  <si>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</si>
  <si>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</si>
  <si>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</si>
  <si>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</si>
  <si>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</si>
  <si>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</si>
  <si>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</si>
  <si>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</si>
  <si>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</si>
  <si>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</si>
  <si>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</si>
  <si>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</si>
  <si>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</si>
  <si>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</si>
  <si>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</si>
  <si>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</si>
  <si>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</si>
  <si>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</si>
  <si>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</si>
  <si>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</si>
  <si>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</si>
  <si>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</si>
  <si>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</si>
  <si>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</si>
  <si>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</si>
  <si>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</si>
  <si>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</si>
  <si>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</si>
  <si>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</si>
  <si>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</si>
  <si>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</si>
  <si>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</si>
  <si>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</si>
  <si>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</si>
  <si>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</si>
  <si>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</si>
  <si>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</si>
  <si>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</si>
  <si>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</si>
  <si>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</si>
  <si>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</si>
  <si>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</si>
  <si>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</si>
  <si>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</si>
  <si>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</si>
  <si>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</si>
  <si>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</si>
  <si>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</si>
  <si>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</si>
  <si>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</si>
  <si>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</si>
  <si>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</si>
  <si>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</si>
  <si>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</si>
  <si>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</si>
  <si>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</si>
  <si>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</si>
  <si>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</si>
  <si>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</si>
  <si>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</si>
  <si>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</si>
  <si>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</si>
  <si>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</si>
  <si>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</si>
  <si>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</si>
  <si>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</si>
  <si>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</si>
  <si>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</si>
  <si>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</si>
  <si>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</si>
  <si>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</si>
  <si>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</si>
  <si>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</si>
  <si>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</si>
  <si>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</si>
  <si>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</si>
  <si>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</si>
  <si>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</si>
  <si>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</si>
  <si>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</si>
  <si>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</si>
  <si>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</si>
  <si>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</si>
  <si>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</si>
  <si>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</si>
  <si>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</si>
  <si>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</si>
  <si>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</si>
  <si>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</si>
  <si>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</si>
  <si>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</si>
  <si>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</si>
  <si>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</si>
  <si>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</si>
  <si>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</si>
  <si>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</si>
  <si>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</si>
  <si>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</si>
  <si>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</si>
  <si>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</si>
  <si>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</si>
  <si>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</si>
  <si>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</si>
  <si>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</si>
  <si>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</si>
  <si>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</si>
  <si>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</si>
  <si>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</si>
  <si>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</si>
  <si>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</si>
  <si>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</si>
  <si>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</si>
  <si>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</si>
  <si>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</si>
  <si>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</si>
  <si>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</si>
  <si>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</si>
  <si>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</si>
  <si>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</si>
  <si>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</si>
  <si>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</si>
  <si>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</si>
  <si>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</si>
  <si>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</si>
  <si>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</si>
  <si>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</si>
  <si>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</si>
  <si>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</si>
  <si>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</si>
  <si>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</si>
  <si>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</si>
  <si>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</si>
  <si>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</si>
  <si>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</si>
  <si>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</si>
  <si>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</si>
  <si>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</si>
  <si>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</si>
  <si>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</si>
  <si>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</si>
  <si>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</si>
  <si>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</si>
  <si>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</si>
  <si>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</si>
  <si>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</si>
  <si>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</si>
  <si>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</si>
  <si>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</si>
  <si>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</si>
  <si>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</si>
  <si>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</si>
  <si>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</si>
  <si>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</si>
  <si>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</si>
  <si>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</si>
  <si>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</si>
  <si>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</si>
  <si>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</si>
  <si>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</si>
  <si>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</si>
  <si>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</si>
  <si>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</si>
  <si>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</si>
  <si>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</si>
  <si>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</si>
  <si>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</si>
  <si>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</si>
  <si>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</si>
  <si>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</si>
  <si>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</si>
  <si>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</si>
  <si>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</si>
  <si>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</si>
  <si>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</si>
  <si>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</si>
  <si>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</si>
  <si>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</si>
  <si>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</si>
  <si>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</si>
  <si>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</si>
  <si>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</si>
  <si>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</si>
  <si>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</si>
  <si>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</si>
  <si>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</si>
  <si>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</si>
  <si>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</si>
  <si>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</si>
  <si>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</si>
  <si>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</si>
  <si>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</si>
  <si>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</si>
  <si>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</si>
  <si>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</si>
  <si>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</si>
  <si>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</si>
  <si>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</si>
  <si>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</si>
  <si>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</si>
  <si>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</si>
  <si>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</si>
  <si>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</si>
  <si>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</si>
  <si>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</si>
  <si>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</si>
  <si>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</si>
  <si>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</si>
  <si>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</si>
  <si>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</si>
  <si>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</si>
  <si>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</si>
  <si>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</si>
  <si>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</si>
  <si>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</si>
  <si>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</si>
  <si>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</si>
  <si>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</si>
  <si>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</si>
  <si>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</si>
  <si>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</si>
  <si>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</si>
  <si>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</si>
  <si>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</si>
  <si>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</si>
  <si>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</si>
  <si>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</si>
  <si>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</si>
  <si>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</si>
  <si>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</si>
  <si>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</si>
  <si>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</si>
  <si>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</si>
  <si>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</si>
  <si>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</si>
  <si>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</si>
  <si>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</si>
  <si>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</si>
  <si>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</si>
  <si>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</si>
  <si>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</si>
  <si>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</si>
  <si>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</si>
  <si>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</si>
  <si>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</si>
  <si>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</si>
  <si>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</si>
  <si>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</si>
  <si>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</si>
  <si>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</si>
  <si>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</si>
  <si>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</si>
  <si>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</si>
  <si>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</si>
  <si>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</si>
  <si>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</si>
  <si>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</si>
  <si>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</si>
  <si>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</si>
  <si>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</si>
  <si>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</si>
  <si>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</si>
  <si>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</si>
  <si>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</si>
  <si>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</si>
  <si>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</si>
  <si>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</si>
  <si>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</si>
  <si>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</si>
  <si>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</si>
  <si>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</si>
  <si>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</si>
  <si>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</si>
  <si>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</si>
  <si>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</si>
  <si>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</si>
  <si>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</si>
  <si>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</si>
  <si>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</si>
  <si>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</si>
  <si>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</si>
  <si>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</si>
  <si>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</si>
  <si>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</si>
  <si>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</si>
  <si>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</si>
  <si>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</si>
  <si>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</si>
  <si>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</si>
  <si>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</si>
  <si>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</si>
  <si>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</si>
  <si>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</si>
  <si>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</si>
  <si>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</si>
  <si>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</si>
  <si>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</si>
  <si>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</si>
  <si>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</si>
  <si>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</si>
  <si>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</si>
  <si>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</si>
  <si>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</si>
  <si>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</si>
  <si>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</si>
  <si>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</si>
  <si>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</si>
  <si>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</si>
  <si>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</si>
  <si>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</si>
  <si>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</si>
  <si>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</si>
  <si>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</si>
  <si>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</si>
  <si>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</si>
  <si>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</si>
  <si>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</si>
  <si>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</si>
  <si>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</si>
  <si>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</si>
  <si>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</si>
  <si>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</si>
  <si>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</si>
  <si>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</si>
  <si>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</si>
  <si>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</si>
  <si>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</si>
  <si>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</si>
  <si>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</si>
  <si>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</si>
  <si>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</si>
  <si>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</si>
  <si>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</si>
  <si>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</si>
  <si>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</si>
  <si>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</si>
  <si>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</si>
  <si>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</si>
  <si>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</si>
  <si>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</si>
  <si>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</si>
  <si>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</si>
  <si>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</si>
  <si>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</si>
  <si>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</si>
  <si>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</si>
  <si>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</si>
  <si>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</si>
  <si>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</si>
  <si>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</si>
  <si>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</si>
  <si>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</si>
  <si>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</si>
  <si>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</si>
  <si>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</si>
  <si>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</si>
  <si>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</si>
  <si>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</si>
  <si>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</si>
  <si>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</si>
  <si>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</si>
  <si>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</si>
  <si>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</si>
  <si>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</si>
  <si>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</si>
  <si>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</si>
  <si>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</si>
  <si>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</si>
  <si>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</si>
  <si>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</si>
  <si>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</si>
  <si>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</si>
  <si>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</si>
  <si>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</si>
  <si>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</si>
  <si>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</si>
  <si>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</si>
  <si>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</si>
  <si>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</si>
  <si>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</si>
  <si>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</si>
  <si>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</si>
  <si>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</si>
  <si>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</si>
  <si>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</si>
  <si>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</si>
  <si>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</si>
  <si>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</si>
  <si>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</si>
  <si>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</si>
  <si>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</si>
  <si>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</si>
  <si>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</si>
  <si>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</si>
  <si>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</si>
  <si>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</si>
  <si>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</si>
  <si>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</si>
  <si>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</si>
  <si>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</si>
  <si>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</si>
  <si>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</si>
  <si>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</si>
  <si>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</si>
  <si>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</si>
  <si>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</si>
  <si>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</si>
  <si>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</si>
  <si>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</si>
  <si>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</si>
  <si>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</si>
  <si>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</si>
  <si>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</si>
  <si>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</si>
  <si>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</si>
  <si>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</si>
  <si>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</si>
  <si>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</si>
  <si>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</si>
  <si>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</si>
  <si>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</si>
  <si>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</si>
  <si>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</si>
  <si>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</si>
  <si>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</si>
  <si>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</si>
  <si>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</si>
  <si>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</si>
  <si>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</si>
  <si>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</si>
  <si>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</si>
  <si>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</si>
  <si>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</si>
  <si>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</si>
  <si>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</si>
  <si>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</si>
  <si>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</si>
  <si>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</si>
  <si>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</si>
  <si>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</si>
  <si>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</si>
  <si>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</si>
  <si>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</si>
  <si>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</si>
  <si>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</si>
  <si>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</si>
  <si>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</si>
  <si>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</si>
  <si>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</si>
  <si>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</si>
  <si>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</si>
  <si>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</si>
  <si>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</si>
  <si>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</si>
  <si>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</si>
  <si>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</si>
  <si>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</si>
  <si>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</si>
  <si>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</si>
  <si>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</si>
  <si>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</si>
  <si>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</si>
  <si>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</si>
  <si>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</si>
  <si>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</si>
  <si>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</si>
  <si>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</si>
  <si>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</si>
  <si>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</si>
  <si>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</si>
  <si>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</si>
  <si>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</si>
  <si>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</si>
  <si>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</si>
  <si>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</si>
  <si>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</si>
  <si>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</si>
  <si>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</si>
  <si>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</si>
  <si>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</si>
  <si>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</si>
  <si>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</si>
  <si>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</si>
  <si>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</si>
  <si>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</si>
  <si>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</si>
  <si>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</si>
  <si>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</si>
  <si>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</si>
  <si>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</si>
  <si>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</si>
  <si>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</si>
  <si>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</si>
  <si>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</si>
  <si>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</si>
  <si>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</si>
  <si>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</si>
  <si>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</si>
  <si>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</si>
  <si>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</si>
  <si>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</si>
  <si>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</si>
  <si>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</si>
  <si>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</si>
  <si>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</si>
  <si>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</si>
  <si>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</si>
  <si>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</si>
  <si>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</si>
  <si>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</si>
  <si>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</si>
  <si>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</si>
  <si>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</si>
  <si>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</si>
  <si>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</si>
  <si>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</si>
  <si>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</si>
  <si>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</si>
  <si>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</si>
  <si>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</si>
  <si>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</si>
  <si>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</si>
  <si>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</si>
  <si>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</si>
  <si>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</si>
  <si>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</si>
  <si>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</si>
  <si>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</si>
  <si>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</si>
  <si>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</si>
  <si>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</si>
  <si>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</si>
  <si>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</si>
  <si>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</si>
  <si>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</si>
  <si>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</si>
  <si>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</si>
  <si>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</si>
  <si>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</si>
  <si>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</si>
  <si>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</si>
  <si>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</si>
  <si>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</si>
  <si>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</si>
  <si>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</si>
  <si>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</si>
  <si>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</si>
  <si>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</si>
  <si>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</si>
  <si>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</si>
  <si>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</si>
  <si>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</si>
  <si>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</si>
  <si>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</si>
  <si>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</si>
  <si>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</si>
  <si>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</si>
  <si>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</si>
  <si>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</si>
  <si>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</si>
  <si>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</si>
  <si>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</si>
  <si>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</si>
  <si>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</si>
  <si>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</si>
  <si>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</si>
  <si>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</si>
  <si>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</si>
  <si>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</si>
  <si>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</si>
  <si>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</si>
  <si>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</si>
  <si>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</si>
  <si>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</si>
  <si>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</si>
  <si>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</si>
  <si>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</si>
  <si>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</si>
  <si>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</si>
  <si>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</si>
  <si>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</si>
  <si>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</si>
  <si>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</si>
  <si>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</si>
  <si>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</si>
  <si>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</si>
  <si>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</si>
  <si>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</si>
  <si>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</si>
  <si>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</si>
  <si>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</si>
  <si>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</si>
  <si>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</si>
  <si>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</si>
  <si>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</si>
  <si>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</si>
  <si>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</si>
  <si>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</si>
  <si>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</si>
  <si>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</si>
  <si>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</si>
  <si>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</si>
  <si>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</si>
  <si>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</si>
  <si>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</si>
  <si>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</si>
  <si>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</si>
  <si>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</si>
  <si>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</si>
  <si>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</si>
  <si>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</si>
  <si>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</si>
  <si>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</si>
  <si>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</si>
  <si>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</si>
  <si>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</si>
  <si>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</si>
  <si>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</si>
  <si>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</si>
  <si>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</si>
  <si>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</si>
  <si>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</si>
  <si>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</si>
  <si>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</si>
  <si>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</si>
  <si>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</si>
  <si>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</si>
  <si>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</si>
  <si>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</si>
  <si>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</si>
  <si>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</si>
  <si>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</si>
  <si>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</si>
  <si>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</si>
  <si>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</si>
  <si>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</si>
  <si>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</si>
  <si>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</si>
  <si>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</si>
  <si>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</si>
  <si>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</si>
  <si>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</si>
  <si>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</si>
  <si>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</si>
  <si>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</si>
  <si>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</si>
  <si>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</si>
  <si>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</si>
  <si>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</si>
  <si>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</si>
  <si>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</si>
  <si>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</si>
  <si>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</si>
  <si>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</si>
  <si>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</si>
  <si>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</si>
  <si>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</si>
  <si>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</si>
  <si>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</si>
  <si>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</si>
  <si>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</si>
  <si>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</si>
  <si>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</si>
  <si>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</si>
  <si>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</si>
  <si>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</si>
  <si>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</si>
  <si>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</si>
  <si>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</si>
  <si>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</si>
  <si>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</si>
  <si>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</si>
  <si>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</si>
  <si>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</si>
  <si>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</si>
  <si>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</si>
  <si>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</si>
  <si>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</si>
  <si>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</si>
  <si>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</si>
  <si>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</si>
  <si>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</si>
  <si>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</si>
  <si>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</si>
  <si>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</si>
  <si>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</si>
  <si>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</si>
  <si>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</si>
  <si>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</si>
  <si>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</si>
  <si>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</si>
  <si>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</si>
  <si>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</si>
  <si>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</si>
  <si>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</si>
  <si>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</si>
  <si>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</si>
  <si>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</si>
  <si>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</si>
  <si>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</si>
  <si>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</si>
  <si>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</si>
  <si>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</si>
  <si>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</si>
  <si>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</si>
  <si>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</si>
  <si>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</si>
  <si>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</si>
  <si>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</si>
  <si>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</si>
  <si>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</si>
  <si>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</si>
  <si>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</si>
  <si>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</si>
  <si>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</si>
  <si>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</si>
  <si>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</si>
  <si>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</si>
  <si>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</si>
  <si>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</si>
  <si>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</si>
  <si>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</si>
  <si>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</si>
  <si>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</si>
  <si>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</si>
  <si>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</si>
  <si>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</si>
  <si>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</si>
  <si>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</si>
  <si>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</si>
  <si>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</si>
  <si>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</si>
  <si>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</si>
  <si>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</si>
  <si>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</si>
  <si>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</si>
  <si>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</si>
  <si>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</si>
  <si>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</si>
  <si>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</si>
  <si>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</si>
  <si>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</si>
  <si>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</si>
  <si>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</si>
  <si>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</si>
  <si>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</si>
  <si>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</si>
  <si>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</si>
  <si>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</si>
  <si>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</si>
  <si>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</si>
  <si>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</si>
  <si>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</si>
  <si>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</si>
  <si>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</si>
  <si>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</si>
  <si>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</si>
  <si>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</si>
  <si>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</si>
  <si>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</si>
  <si>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</si>
  <si>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</si>
  <si>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</si>
  <si>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</si>
  <si>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</si>
  <si>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</si>
  <si>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</si>
  <si>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</si>
  <si>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</si>
  <si>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</si>
  <si>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</si>
  <si>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</si>
  <si>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</si>
  <si>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</si>
  <si>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</si>
  <si>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</si>
  <si>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</si>
  <si>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</si>
  <si>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</si>
  <si>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</si>
  <si>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</si>
  <si>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</si>
  <si>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</si>
  <si>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</si>
  <si>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</si>
  <si>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</si>
  <si>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</si>
  <si>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</si>
  <si>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</si>
  <si>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</si>
  <si>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</si>
  <si>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</si>
  <si>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</si>
  <si>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</si>
  <si>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</si>
  <si>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</si>
  <si>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</si>
  <si>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</si>
  <si>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</si>
  <si>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</si>
  <si>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</si>
  <si>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</si>
  <si>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</si>
  <si>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</si>
  <si>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</si>
  <si>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</si>
  <si>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</si>
  <si>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</si>
  <si>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</si>
  <si>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</si>
  <si>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</si>
  <si>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</si>
  <si>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</si>
  <si>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</si>
  <si>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</si>
  <si>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</si>
  <si>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</si>
  <si>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</si>
  <si>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</si>
  <si>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</si>
  <si>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</si>
  <si>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</si>
  <si>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</si>
  <si>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</si>
  <si>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</si>
  <si>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</si>
  <si>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</si>
  <si>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</si>
  <si>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</si>
  <si>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</si>
  <si>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</si>
  <si>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</si>
  <si>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</si>
  <si>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</si>
  <si>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</si>
  <si>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</si>
  <si>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</si>
  <si>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</si>
  <si>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</si>
  <si>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</si>
  <si>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</si>
  <si>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</si>
  <si>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</si>
  <si>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</si>
  <si>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</si>
  <si>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</si>
  <si>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</si>
  <si>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</si>
  <si>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</si>
  <si>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</si>
  <si>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</si>
  <si>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</si>
  <si>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</si>
  <si>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</si>
  <si>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</si>
  <si>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</si>
  <si>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</si>
  <si>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</si>
  <si>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</si>
  <si>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</si>
  <si>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</si>
  <si>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</si>
  <si>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</si>
  <si>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</si>
  <si>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</si>
  <si>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</si>
  <si>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</si>
  <si>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</si>
  <si>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</si>
  <si>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</si>
  <si>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</si>
  <si>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</si>
  <si>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</si>
  <si>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</si>
  <si>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</si>
  <si>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</si>
  <si>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</si>
  <si>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</si>
  <si>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</si>
  <si>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</si>
  <si>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</si>
  <si>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</si>
  <si>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</si>
  <si>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</si>
  <si>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</si>
  <si>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</si>
  <si>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</si>
  <si>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</si>
  <si>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</si>
  <si>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</si>
  <si>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</si>
  <si>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</si>
  <si>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</si>
  <si>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</si>
  <si>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</si>
  <si>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</si>
  <si>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</si>
  <si>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</si>
  <si>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</si>
  <si>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</si>
  <si>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</si>
  <si>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</si>
  <si>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</si>
  <si>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</si>
  <si>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</si>
  <si>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</si>
  <si>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</si>
  <si>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</si>
  <si>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</si>
  <si>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</si>
  <si>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</si>
  <si>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</si>
  <si>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</si>
  <si>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</si>
  <si>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</si>
  <si>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</si>
  <si>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</si>
  <si>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</si>
  <si>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</si>
  <si>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</si>
  <si>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</si>
  <si>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</si>
  <si>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</si>
  <si>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</si>
  <si>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</si>
  <si>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</si>
  <si>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</si>
  <si>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</si>
  <si>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</si>
  <si>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</si>
  <si>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</si>
  <si>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</si>
  <si>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</si>
  <si>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</si>
  <si>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</si>
  <si>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</si>
  <si>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</si>
  <si>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</si>
  <si>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</si>
  <si>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</si>
  <si>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</si>
  <si>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</si>
  <si>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</si>
  <si>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</si>
  <si>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</si>
  <si>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</si>
  <si>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</si>
  <si>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</si>
  <si>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</si>
  <si>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</si>
  <si>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</si>
  <si>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</si>
  <si>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</si>
  <si>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</si>
  <si>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</si>
  <si>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</si>
  <si>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</si>
  <si>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</si>
  <si>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</si>
  <si>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</si>
  <si>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</si>
  <si>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</si>
  <si>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</si>
  <si>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</si>
  <si>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</si>
  <si>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</si>
  <si>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</si>
  <si>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</si>
  <si>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</si>
  <si>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</si>
  <si>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</si>
  <si>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</si>
  <si>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</si>
  <si>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</si>
  <si>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</si>
  <si>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</si>
  <si>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</si>
  <si>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</si>
  <si>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</si>
  <si>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</si>
  <si>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</si>
  <si>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</si>
  <si>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</si>
  <si>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</si>
  <si>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</si>
  <si>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</si>
  <si>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</si>
  <si>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</si>
  <si>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</si>
  <si>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</si>
  <si>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</si>
  <si>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</si>
  <si>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</si>
  <si>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</si>
  <si>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</si>
  <si>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</si>
  <si>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</si>
  <si>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</si>
  <si>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</si>
  <si>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</si>
  <si>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</si>
  <si>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</si>
  <si>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</si>
  <si>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</si>
  <si>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</si>
  <si>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</si>
  <si>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</si>
  <si>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</si>
  <si>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</si>
  <si>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</si>
  <si>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</si>
  <si>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</si>
  <si>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</si>
  <si>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</si>
  <si>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</si>
  <si>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</si>
  <si>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</si>
  <si>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</si>
  <si>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</si>
  <si>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</si>
  <si>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</si>
  <si>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</si>
  <si>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</si>
  <si>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</si>
  <si>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</si>
  <si>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</si>
  <si>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</si>
  <si>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</si>
  <si>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</si>
  <si>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</si>
  <si>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</si>
  <si>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</si>
  <si>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</si>
  <si>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</si>
  <si>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</si>
  <si>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</si>
  <si>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</si>
  <si>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</si>
  <si>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</si>
  <si>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</si>
  <si>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</si>
  <si>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</si>
  <si>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</si>
  <si>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</si>
  <si>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</si>
  <si>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</si>
  <si>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</si>
  <si>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</si>
  <si>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</si>
  <si>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</si>
  <si>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</si>
  <si>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</si>
  <si>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</si>
  <si>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</si>
  <si>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</si>
  <si>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</si>
  <si>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</si>
  <si>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</si>
  <si>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</si>
  <si>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</si>
  <si>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</si>
  <si>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</si>
  <si>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</si>
  <si>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</si>
  <si>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</si>
  <si>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</si>
  <si>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</si>
  <si>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</si>
  <si>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</si>
  <si>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</si>
  <si>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</si>
  <si>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</si>
  <si>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</si>
  <si>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</si>
  <si>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</si>
  <si>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</si>
  <si>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</si>
  <si>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</si>
  <si>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</si>
  <si>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</si>
  <si>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</si>
  <si>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</si>
  <si>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</si>
  <si>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</si>
  <si>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</si>
  <si>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</si>
  <si>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</si>
  <si>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</si>
  <si>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</si>
  <si>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</si>
  <si>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</si>
  <si>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</si>
  <si>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</si>
  <si>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</si>
  <si>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</si>
  <si>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</si>
  <si>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</si>
  <si>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</si>
  <si>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</si>
  <si>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</si>
  <si>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</si>
  <si>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</si>
  <si>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</si>
  <si>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</si>
  <si>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</si>
  <si>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</si>
  <si>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</si>
  <si>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</si>
  <si>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</si>
  <si>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</si>
  <si>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</si>
  <si>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</si>
  <si>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</si>
  <si>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</si>
  <si>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</si>
  <si>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</si>
  <si>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</si>
  <si>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</si>
  <si>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</si>
  <si>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</si>
  <si>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</si>
  <si>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</si>
  <si>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</si>
  <si>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</si>
  <si>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</si>
  <si>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</si>
  <si>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</si>
  <si>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</si>
  <si>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</si>
  <si>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</si>
  <si>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</si>
  <si>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</si>
  <si>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</si>
  <si>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</si>
  <si>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</si>
  <si>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</si>
  <si>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</si>
  <si>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</si>
  <si>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</si>
  <si>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</si>
  <si>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</si>
  <si>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</si>
  <si>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</si>
  <si>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</si>
  <si>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</si>
  <si>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</si>
  <si>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</si>
  <si>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</si>
  <si>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</si>
  <si>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</si>
  <si>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</si>
  <si>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</si>
  <si>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</si>
  <si>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</si>
  <si>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</si>
  <si>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</si>
  <si>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</si>
  <si>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</si>
  <si>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</si>
  <si>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</si>
  <si>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</si>
  <si>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</si>
  <si>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</si>
  <si>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</si>
  <si>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</si>
  <si>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</si>
  <si>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</si>
  <si>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</si>
  <si>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</si>
  <si>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</si>
  <si>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</si>
  <si>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</si>
  <si>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</si>
  <si>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</si>
  <si>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</si>
  <si>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</si>
  <si>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</si>
  <si>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</si>
  <si>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</si>
  <si>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</si>
  <si>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</si>
  <si>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</si>
  <si>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</si>
  <si>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</si>
  <si>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</si>
  <si>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</si>
  <si>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</si>
  <si>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</si>
  <si>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</si>
  <si>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</si>
  <si>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</si>
  <si>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</si>
  <si>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</si>
  <si>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</si>
  <si>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</si>
  <si>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</si>
  <si>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</si>
  <si>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</si>
  <si>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</si>
  <si>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</si>
  <si>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</si>
  <si>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</si>
  <si>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</si>
  <si>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</si>
  <si>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</si>
  <si>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</si>
  <si>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</si>
  <si>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</si>
  <si>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</si>
  <si>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</si>
  <si>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</si>
  <si>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</si>
  <si>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</si>
  <si>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</si>
  <si>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</si>
  <si>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</si>
  <si>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</si>
  <si>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</si>
  <si>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</si>
  <si>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</si>
  <si>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</si>
  <si>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</si>
  <si>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</si>
  <si>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</si>
  <si>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</si>
  <si>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</si>
  <si>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</si>
  <si>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</si>
  <si>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</si>
  <si>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</si>
  <si>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</si>
  <si>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</si>
  <si>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</si>
  <si>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</si>
  <si>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</si>
  <si>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</si>
  <si>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</si>
  <si>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</si>
  <si>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</si>
  <si>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</si>
  <si>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</si>
  <si>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</si>
  <si>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</si>
  <si>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</si>
  <si>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</si>
  <si>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</si>
  <si>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</si>
  <si>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</si>
  <si>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</si>
  <si>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</si>
  <si>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</si>
  <si>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</si>
  <si>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</si>
  <si>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</si>
  <si>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</si>
  <si>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</si>
  <si>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</si>
  <si>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</si>
  <si>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</si>
  <si>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</si>
  <si>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</si>
  <si>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</si>
  <si>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</si>
  <si>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</si>
  <si>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</si>
  <si>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</si>
  <si>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</si>
  <si>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</si>
  <si>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</si>
  <si>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</si>
  <si>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</si>
  <si>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</si>
  <si>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</si>
  <si>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</si>
  <si>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</si>
  <si>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</si>
  <si>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</si>
  <si>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</si>
  <si>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</si>
  <si>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</si>
  <si>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</si>
  <si>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</si>
  <si>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</si>
  <si>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</si>
  <si>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</si>
  <si>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</si>
  <si>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</si>
  <si>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</si>
  <si>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</si>
  <si>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</si>
  <si>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</si>
  <si>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</si>
  <si>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</si>
  <si>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</si>
  <si>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</si>
  <si>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</si>
  <si>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</si>
  <si>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</si>
  <si>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</si>
  <si>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</si>
  <si>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</si>
  <si>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</si>
  <si>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</si>
  <si>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</si>
  <si>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</si>
  <si>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</si>
  <si>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</si>
  <si>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</si>
  <si>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</si>
  <si>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</si>
  <si>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</si>
  <si>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</si>
  <si>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</si>
  <si>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</si>
  <si>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</si>
  <si>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</si>
  <si>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</si>
  <si>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</si>
  <si>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</si>
  <si>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</si>
  <si>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</si>
  <si>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</si>
  <si>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</si>
  <si>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</si>
  <si>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</si>
  <si>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</si>
  <si>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</si>
  <si>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</si>
  <si>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</si>
  <si>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</si>
  <si>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</si>
  <si>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</si>
  <si>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</si>
  <si>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</si>
  <si>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</si>
  <si>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</si>
  <si>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</si>
  <si>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</si>
  <si>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</si>
  <si>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</si>
  <si>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</si>
  <si>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</si>
  <si>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</si>
  <si>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</si>
  <si>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</si>
  <si>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</si>
  <si>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</si>
  <si>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</si>
  <si>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</si>
  <si>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</si>
  <si>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</si>
  <si>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</si>
  <si>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</si>
  <si>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</si>
  <si>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</si>
  <si>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</si>
  <si>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</si>
  <si>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</si>
  <si>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</si>
  <si>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</si>
  <si>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</si>
  <si>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</si>
  <si>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</si>
  <si>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</si>
  <si>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</si>
  <si>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</si>
  <si>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</si>
  <si>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</si>
  <si>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</si>
  <si>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</si>
  <si>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</si>
  <si>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</si>
  <si>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</si>
  <si>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</si>
  <si>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</si>
  <si>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</si>
  <si>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</si>
  <si>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</si>
  <si>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</si>
  <si>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</si>
  <si>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</si>
  <si>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</si>
  <si>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</si>
  <si>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</si>
  <si>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</si>
  <si>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</si>
  <si>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</si>
  <si>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</si>
  <si>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</si>
  <si>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</si>
  <si>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</si>
  <si>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</si>
  <si>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</si>
  <si>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</si>
  <si>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</si>
  <si>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</si>
  <si>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</si>
  <si>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</si>
  <si>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</si>
  <si>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</si>
  <si>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</si>
  <si>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</si>
  <si>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</si>
  <si>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</si>
  <si>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</si>
  <si>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</si>
  <si>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</si>
  <si>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</si>
  <si>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</si>
  <si>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</si>
  <si>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</si>
  <si>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</si>
  <si>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</si>
  <si>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</si>
  <si>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</si>
  <si>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</si>
  <si>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</si>
  <si>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</si>
  <si>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</si>
  <si>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</si>
  <si>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</si>
  <si>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</si>
  <si>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</si>
  <si>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</si>
  <si>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</si>
  <si>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</si>
  <si>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</si>
  <si>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</si>
  <si>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</si>
  <si>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</si>
  <si>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</si>
  <si>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</si>
  <si>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</si>
  <si>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</si>
  <si>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</si>
  <si>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</si>
  <si>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</si>
  <si>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</si>
  <si>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</si>
  <si>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</si>
  <si>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</si>
  <si>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</si>
  <si>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</si>
  <si>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</si>
  <si>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</si>
  <si>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</si>
  <si>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</si>
  <si>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</si>
  <si>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</si>
  <si>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</si>
  <si>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</si>
  <si>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</si>
  <si>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</si>
  <si>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</si>
  <si>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</si>
  <si>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</si>
  <si>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</si>
  <si>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</si>
  <si>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</si>
  <si>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</si>
  <si>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</si>
  <si>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</si>
  <si>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</si>
  <si>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</si>
  <si>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</si>
  <si>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</si>
  <si>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</si>
  <si>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</si>
  <si>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</si>
  <si>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</si>
  <si>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</si>
  <si>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</si>
  <si>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</si>
  <si>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</si>
  <si>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</si>
  <si>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</si>
  <si>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</si>
  <si>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</si>
  <si>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</si>
  <si>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</si>
  <si>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</si>
  <si>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</si>
  <si>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</si>
  <si>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</si>
  <si>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</si>
  <si>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</si>
  <si>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</si>
  <si>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</si>
  <si>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</si>
  <si>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</si>
  <si>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</si>
  <si>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</si>
  <si>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</si>
  <si>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</si>
  <si>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</si>
  <si>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</si>
  <si>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</si>
  <si>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</si>
  <si>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</si>
  <si>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</si>
  <si>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</si>
  <si>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</si>
  <si>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</si>
  <si>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</si>
  <si>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</si>
  <si>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</si>
  <si>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</si>
  <si>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</si>
  <si>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</si>
  <si>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</si>
  <si>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</si>
  <si>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</si>
  <si>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</si>
  <si>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</si>
  <si>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</si>
  <si>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</si>
  <si>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</si>
  <si>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</si>
  <si>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</si>
  <si>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</si>
  <si>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</si>
  <si>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</si>
  <si>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</si>
  <si>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</si>
  <si>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</si>
  <si>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</si>
  <si>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</si>
  <si>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</si>
  <si>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</si>
  <si>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</si>
  <si>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</si>
  <si>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</si>
  <si>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</si>
  <si>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</si>
  <si>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</si>
  <si>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</si>
  <si>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</si>
  <si>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</si>
  <si>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</si>
  <si>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</si>
  <si>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</si>
  <si>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</si>
  <si>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</si>
  <si>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</si>
  <si>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</si>
  <si>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</si>
  <si>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</si>
  <si>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</si>
  <si>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</si>
  <si>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</si>
  <si>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</si>
  <si>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</si>
  <si>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</si>
  <si>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</si>
  <si>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</si>
  <si>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</si>
  <si>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</si>
  <si>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</si>
  <si>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</si>
  <si>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</si>
  <si>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</si>
  <si>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</si>
  <si>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</si>
  <si>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</si>
  <si>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</si>
  <si>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</si>
  <si>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</si>
  <si>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</si>
  <si>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</si>
  <si>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</si>
  <si>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</si>
  <si>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</si>
  <si>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</si>
  <si>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</si>
  <si>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</si>
  <si>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</si>
  <si>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</si>
  <si>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</si>
  <si>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</si>
  <si>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</si>
  <si>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</si>
  <si>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</si>
  <si>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</si>
  <si>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</si>
  <si>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</si>
  <si>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</si>
  <si>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</si>
  <si>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</si>
  <si>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</si>
  <si>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</si>
  <si>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</si>
  <si>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</si>
  <si>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</si>
  <si>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</si>
  <si>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</si>
  <si>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</si>
  <si>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</si>
  <si>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</si>
  <si>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</si>
  <si>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</si>
  <si>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</si>
  <si>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</si>
  <si>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</si>
  <si>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</si>
  <si>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</si>
  <si>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</si>
  <si>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</si>
  <si>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</si>
  <si>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</si>
  <si>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</si>
  <si>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</si>
  <si>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</si>
  <si>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</si>
  <si>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</si>
  <si>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</si>
  <si>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</si>
  <si>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</si>
  <si>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</si>
  <si>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</si>
  <si>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</si>
  <si>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</si>
  <si>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</si>
  <si>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</si>
  <si>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</si>
  <si>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</si>
  <si>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</si>
  <si>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</si>
  <si>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</si>
  <si>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</si>
  <si>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</si>
  <si>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</si>
  <si>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</si>
  <si>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</si>
  <si>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</si>
  <si>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</si>
  <si>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</si>
  <si>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</si>
  <si>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</si>
  <si>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</si>
  <si>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</si>
  <si>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</si>
  <si>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</si>
  <si>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</si>
  <si>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</si>
  <si>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</si>
  <si>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</si>
  <si>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</si>
  <si>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</si>
  <si>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</si>
  <si>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</si>
  <si>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</si>
  <si>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</si>
  <si>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</si>
  <si>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</si>
  <si>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</si>
  <si>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</si>
  <si>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</si>
  <si>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</si>
  <si>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</si>
  <si>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</si>
  <si>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</si>
  <si>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</si>
  <si>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</si>
  <si>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</si>
  <si>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</si>
  <si>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</si>
  <si>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</si>
  <si>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</si>
  <si>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</si>
  <si>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</si>
  <si>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</si>
  <si>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</si>
  <si>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</si>
  <si>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</si>
  <si>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</si>
  <si>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</si>
  <si>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</si>
  <si>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</si>
  <si>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</si>
  <si>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</si>
  <si>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</si>
  <si>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</si>
  <si>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</si>
  <si>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</si>
  <si>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</si>
  <si>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</si>
  <si>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</si>
  <si>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</si>
  <si>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</si>
  <si>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</si>
  <si>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</si>
  <si>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</si>
  <si>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</si>
  <si>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</si>
  <si>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</si>
  <si>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</si>
  <si>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</si>
  <si>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</si>
  <si>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</si>
  <si>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</si>
  <si>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</si>
  <si>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</si>
  <si>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</si>
  <si>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</si>
  <si>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</si>
  <si>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</si>
  <si>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</si>
  <si>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</si>
  <si>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</si>
  <si>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</si>
  <si>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</si>
  <si>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</si>
  <si>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</si>
  <si>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</si>
  <si>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</si>
  <si>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</si>
  <si>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</si>
  <si>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</si>
  <si>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</si>
  <si>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</si>
  <si>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</si>
  <si>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</si>
  <si>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</si>
  <si>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</si>
  <si>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</si>
  <si>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</si>
  <si>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</si>
  <si>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</si>
  <si>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</si>
  <si>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</si>
  <si>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</si>
  <si>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</si>
  <si>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</si>
  <si>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</si>
  <si>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</si>
  <si>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</si>
  <si>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</si>
  <si>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</si>
  <si>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</si>
  <si>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</si>
  <si>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</si>
  <si>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</si>
  <si>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</si>
  <si>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</si>
  <si>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</si>
  <si>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</si>
  <si>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</si>
  <si>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</si>
  <si>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</si>
  <si>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</si>
  <si>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</si>
  <si>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</si>
  <si>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</si>
  <si>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</si>
  <si>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</si>
  <si>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</si>
  <si>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</si>
  <si>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</si>
  <si>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</si>
  <si>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</si>
  <si>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</si>
  <si>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</si>
  <si>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</si>
  <si>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</si>
  <si>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</si>
  <si>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</si>
  <si>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</si>
  <si>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</si>
  <si>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</si>
  <si>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</si>
  <si>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</si>
  <si>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</si>
  <si>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</si>
  <si>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</si>
  <si>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</si>
  <si>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</si>
  <si>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</si>
  <si>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</si>
  <si>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</si>
  <si>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</si>
  <si>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</si>
  <si>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</si>
  <si>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</si>
  <si>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</si>
  <si>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</si>
  <si>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</si>
  <si>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</si>
  <si>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</si>
  <si>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</si>
  <si>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</si>
  <si>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</si>
  <si>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</si>
  <si>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</si>
  <si>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</si>
  <si>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</si>
  <si>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</si>
  <si>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</si>
  <si>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</si>
  <si>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</si>
  <si>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</si>
  <si>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</si>
  <si>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</si>
  <si>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</si>
  <si>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</si>
  <si>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</si>
  <si>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</si>
  <si>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</si>
  <si>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</si>
  <si>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</si>
  <si>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</si>
  <si>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</si>
  <si>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</si>
  <si>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</si>
  <si>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</si>
  <si>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</si>
  <si>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</si>
  <si>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</si>
  <si>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</si>
  <si>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</si>
  <si>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</si>
  <si>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</si>
  <si>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</si>
  <si>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</si>
  <si>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</si>
  <si>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</si>
  <si>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</si>
  <si>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</si>
  <si>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</si>
  <si>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</si>
  <si>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</si>
  <si>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</si>
  <si>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</si>
  <si>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</si>
  <si>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</si>
  <si>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</si>
  <si>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</si>
  <si>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</si>
  <si>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</si>
  <si>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</si>
  <si>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</si>
  <si>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</si>
  <si>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</si>
  <si>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</si>
  <si>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</si>
  <si>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</si>
  <si>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</si>
  <si>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</si>
  <si>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</si>
  <si>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</si>
  <si>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</si>
  <si>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</si>
  <si>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</si>
  <si>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</si>
  <si>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</si>
  <si>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</si>
  <si>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</si>
  <si>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</si>
  <si>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</si>
  <si>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</si>
  <si>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</si>
  <si>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</si>
  <si>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</si>
  <si>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</si>
  <si>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</si>
  <si>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</si>
  <si>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</si>
  <si>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</si>
  <si>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</si>
  <si>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</si>
  <si>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</si>
  <si>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</si>
  <si>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</si>
  <si>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</si>
  <si>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</si>
  <si>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</si>
  <si>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</si>
  <si>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</si>
  <si>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</si>
  <si>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</si>
  <si>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</si>
  <si>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</si>
  <si>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</si>
  <si>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</si>
  <si>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</si>
  <si>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</si>
  <si>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</si>
  <si>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</si>
  <si>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</si>
  <si>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</si>
  <si>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</si>
  <si>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</si>
  <si>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</si>
  <si>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</si>
  <si>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</si>
  <si>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</si>
  <si>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</si>
  <si>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</si>
  <si>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</si>
  <si>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</si>
  <si>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</si>
  <si>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</si>
  <si>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</si>
  <si>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</si>
  <si>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</si>
  <si>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</si>
  <si>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</si>
  <si>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</si>
  <si>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</si>
  <si>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</si>
  <si>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</si>
  <si>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</si>
  <si>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</si>
  <si>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</si>
  <si>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</si>
  <si>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</si>
  <si>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</si>
  <si>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</si>
  <si>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</si>
  <si>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</si>
  <si>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</si>
  <si>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</si>
  <si>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</si>
  <si>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</si>
  <si>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</si>
  <si>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</si>
  <si>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</si>
  <si>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</si>
  <si>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</si>
  <si>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</si>
  <si>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</si>
  <si>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</si>
  <si>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</si>
  <si>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</si>
  <si>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</si>
  <si>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</si>
  <si>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</si>
  <si>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</si>
  <si>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</si>
  <si>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</si>
  <si>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</si>
  <si>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</si>
  <si>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</si>
  <si>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</si>
  <si>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</si>
  <si>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</si>
  <si>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</si>
  <si>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</si>
  <si>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</si>
  <si>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</si>
  <si>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</si>
  <si>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</si>
  <si>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</si>
  <si>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</si>
  <si>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</si>
  <si>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</si>
  <si>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</si>
  <si>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</si>
  <si>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</si>
  <si>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</si>
  <si>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</si>
  <si>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</si>
  <si>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</si>
  <si>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</si>
  <si>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</si>
  <si>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</si>
  <si>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</si>
  <si>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</si>
  <si>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</si>
  <si>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</si>
  <si>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</si>
  <si>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</si>
  <si>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</si>
  <si>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</si>
  <si>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</si>
  <si>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</si>
  <si>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</si>
  <si>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</si>
  <si>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</si>
  <si>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</si>
  <si>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</si>
  <si>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</si>
  <si>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</si>
  <si>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</si>
  <si>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</si>
  <si>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</si>
  <si>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</si>
  <si>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</si>
  <si>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</si>
  <si>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</si>
  <si>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</si>
  <si>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</si>
  <si>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</si>
  <si>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</si>
  <si>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</si>
  <si>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</si>
  <si>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</si>
  <si>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</si>
  <si>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</si>
  <si>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</si>
  <si>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</si>
  <si>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</si>
  <si>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</si>
  <si>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</si>
  <si>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</si>
  <si>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</si>
  <si>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</si>
  <si>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</si>
  <si>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</si>
  <si>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</si>
  <si>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</si>
  <si>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</si>
  <si>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</si>
  <si>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</si>
  <si>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</si>
  <si>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</si>
  <si>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</si>
  <si>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</si>
  <si>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</si>
  <si>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</si>
  <si>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</si>
  <si>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</si>
  <si>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</si>
  <si>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</si>
  <si>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</si>
  <si>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</si>
  <si>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</si>
  <si>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</si>
  <si>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</si>
  <si>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</si>
  <si>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</si>
  <si>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</si>
  <si>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</si>
  <si>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</si>
  <si>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</si>
  <si>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</si>
  <si>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</si>
  <si>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</si>
  <si>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</si>
  <si>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</si>
  <si>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</si>
  <si>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</si>
  <si>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</si>
  <si>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</si>
  <si>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</si>
  <si>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</si>
  <si>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</si>
  <si>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</si>
  <si>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</si>
  <si>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</si>
  <si>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</si>
  <si>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</si>
  <si>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</si>
  <si>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</si>
  <si>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</si>
  <si>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</si>
  <si>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</si>
  <si>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</si>
  <si>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</si>
  <si>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</si>
  <si>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</si>
  <si>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</si>
  <si>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</si>
  <si>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</si>
  <si>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</si>
  <si>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</si>
  <si>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</si>
  <si>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</si>
  <si>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</si>
  <si>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</si>
  <si>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</si>
  <si>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</si>
  <si>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</si>
  <si>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</si>
  <si>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</si>
  <si>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</si>
  <si>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</si>
  <si>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</si>
  <si>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</si>
  <si>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</si>
  <si>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</si>
  <si>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</si>
  <si>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</si>
  <si>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</si>
  <si>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</si>
  <si>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</si>
  <si>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</si>
  <si>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</si>
  <si>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</si>
  <si>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</si>
  <si>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</si>
  <si>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</si>
  <si>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</si>
  <si>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</si>
  <si>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</si>
  <si>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</si>
  <si>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</si>
  <si>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</si>
  <si>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</si>
  <si>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</si>
  <si>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</si>
  <si>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</si>
  <si>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</si>
  <si>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</si>
  <si>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</si>
  <si>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</si>
  <si>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</si>
  <si>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</si>
  <si>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</si>
  <si>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</si>
  <si>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</si>
  <si>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</si>
  <si>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</si>
  <si>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</si>
  <si>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</si>
  <si>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</si>
  <si>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</si>
  <si>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</si>
  <si>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</si>
  <si>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</si>
  <si>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</si>
  <si>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</si>
  <si>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</si>
  <si>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</si>
  <si>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</si>
  <si>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</si>
  <si>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</si>
  <si>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</si>
  <si>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</si>
  <si>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</si>
  <si>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</si>
  <si>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</si>
  <si>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</si>
  <si>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</si>
  <si>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</si>
  <si>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</si>
  <si>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</si>
  <si>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</si>
  <si>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</si>
  <si>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</si>
  <si>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</si>
  <si>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</si>
  <si>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</si>
  <si>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</si>
  <si>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</si>
  <si>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</si>
  <si>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</si>
  <si>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</si>
  <si>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</si>
  <si>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</si>
  <si>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</si>
  <si>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</si>
  <si>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</si>
  <si>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</si>
  <si>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</si>
  <si>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</si>
  <si>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</si>
  <si>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</si>
  <si>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</si>
  <si>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</si>
  <si>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</si>
  <si>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</si>
  <si>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</si>
  <si>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</si>
  <si>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</si>
  <si>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</si>
  <si>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</si>
  <si>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</si>
  <si>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</si>
  <si>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</si>
  <si>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</si>
  <si>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</si>
  <si>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</si>
  <si>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</si>
  <si>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</si>
  <si>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</si>
  <si>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</si>
  <si>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</si>
  <si>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</si>
  <si>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</si>
  <si>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</si>
  <si>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</si>
  <si>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</si>
  <si>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</si>
  <si>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</si>
  <si>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</si>
  <si>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</si>
  <si>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</si>
  <si>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</si>
  <si>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</si>
  <si>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</si>
  <si>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</si>
  <si>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</si>
  <si>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</si>
  <si>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</si>
  <si>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</si>
  <si>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</si>
  <si>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</si>
  <si>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</si>
  <si>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</si>
  <si>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</si>
  <si>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</si>
  <si>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</si>
  <si>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</si>
  <si>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</si>
  <si>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</si>
  <si>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</si>
  <si>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</si>
  <si>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</si>
  <si>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</si>
  <si>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</si>
  <si>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</si>
  <si>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</si>
  <si>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</si>
  <si>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</si>
  <si>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</si>
  <si>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</si>
  <si>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</si>
  <si>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</si>
  <si>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</si>
  <si>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</si>
  <si>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</si>
  <si>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</si>
  <si>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</si>
  <si>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</si>
  <si>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</si>
  <si>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</si>
  <si>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</si>
  <si>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</si>
  <si>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</si>
  <si>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</si>
  <si>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</si>
  <si>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</si>
  <si>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</si>
  <si>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</si>
  <si>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</si>
  <si>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</si>
  <si>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</si>
  <si>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</si>
  <si>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</si>
  <si>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</si>
  <si>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</si>
  <si>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</si>
  <si>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</si>
  <si>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</si>
  <si>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</si>
  <si>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</si>
  <si>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</si>
  <si>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</si>
  <si>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</si>
  <si>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</si>
  <si>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</si>
  <si>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</si>
  <si>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</si>
  <si>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</si>
  <si>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</si>
  <si>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</si>
  <si>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</si>
  <si>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</si>
  <si>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</si>
  <si>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</si>
  <si>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</si>
  <si>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</si>
  <si>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</si>
  <si>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</si>
  <si>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</si>
  <si>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</si>
  <si>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</si>
  <si>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</si>
  <si>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</si>
  <si>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</si>
  <si>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</si>
  <si>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</si>
  <si>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</si>
  <si>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</si>
  <si>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</si>
  <si>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</si>
  <si>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</si>
  <si>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</si>
  <si>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</si>
  <si>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</si>
  <si>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</si>
  <si>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</si>
  <si>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</si>
  <si>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</si>
  <si>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</si>
  <si>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</si>
  <si>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</si>
  <si>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</si>
  <si>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</si>
  <si>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</si>
  <si>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</si>
  <si>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</si>
  <si>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</si>
  <si>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</si>
  <si>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</si>
  <si>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</si>
  <si>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</si>
  <si>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</si>
  <si>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</si>
  <si>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</si>
  <si>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</si>
  <si>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</si>
  <si>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</si>
  <si>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</si>
  <si>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</si>
  <si>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</si>
  <si>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</si>
  <si>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</si>
  <si>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</si>
  <si>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</si>
  <si>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</si>
  <si>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</si>
  <si>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</si>
  <si>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</si>
  <si>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</si>
  <si>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</si>
  <si>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</si>
  <si>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</si>
  <si>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</si>
  <si>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</si>
  <si>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</si>
  <si>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</si>
  <si>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</si>
  <si>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</si>
  <si>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</si>
  <si>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</si>
  <si>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</si>
  <si>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</si>
  <si>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</si>
  <si>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</si>
  <si>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</si>
  <si>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</si>
  <si>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</si>
  <si>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</si>
  <si>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</si>
  <si>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</si>
  <si>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</si>
  <si>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</si>
  <si>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</si>
  <si>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</si>
  <si>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</si>
  <si>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</si>
  <si>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</si>
  <si>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</si>
  <si>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</si>
  <si>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</si>
  <si>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</si>
  <si>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</si>
  <si>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</si>
  <si>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</si>
  <si>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</si>
  <si>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</si>
  <si>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</si>
  <si>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</si>
  <si>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</si>
  <si>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</si>
  <si>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</si>
  <si>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</si>
  <si>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</si>
  <si>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</si>
  <si>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</si>
  <si>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</si>
  <si>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</si>
  <si>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</si>
  <si>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</si>
  <si>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</si>
  <si>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</si>
  <si>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</si>
  <si>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</si>
  <si>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</si>
  <si>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</si>
  <si>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</si>
  <si>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</si>
  <si>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</si>
  <si>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</si>
  <si>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</si>
  <si>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</si>
  <si>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</si>
  <si>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</si>
  <si>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</si>
  <si>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</si>
  <si>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</si>
  <si>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</si>
  <si>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</si>
  <si>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</si>
  <si>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</si>
  <si>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</si>
  <si>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</si>
  <si>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</si>
  <si>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</si>
  <si>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</si>
  <si>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</si>
  <si>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</si>
  <si>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</si>
  <si>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</si>
  <si>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</si>
  <si>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</si>
  <si>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</si>
  <si>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</si>
  <si>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</si>
  <si>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</si>
  <si>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</si>
  <si>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</si>
  <si>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</si>
  <si>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</si>
  <si>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</si>
  <si>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</si>
  <si>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</si>
  <si>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</si>
  <si>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</si>
  <si>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</si>
  <si>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</si>
  <si>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</si>
  <si>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</si>
  <si>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</si>
  <si>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</si>
  <si>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</si>
  <si>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</si>
  <si>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</si>
  <si>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</si>
  <si>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</si>
  <si>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</si>
  <si>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</si>
  <si>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</si>
  <si>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</si>
  <si>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</si>
  <si>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</si>
  <si>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</si>
  <si>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</si>
  <si>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</si>
  <si>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</si>
  <si>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</si>
  <si>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</si>
  <si>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</si>
  <si>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</si>
  <si>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</si>
  <si>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</si>
  <si>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</si>
  <si>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</si>
  <si>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</si>
  <si>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</si>
  <si>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</si>
  <si>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</si>
  <si>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</si>
  <si>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</si>
  <si>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</si>
  <si>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</si>
  <si>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</si>
  <si>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</si>
  <si>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</si>
  <si>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</si>
  <si>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</si>
  <si>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</si>
  <si>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</si>
  <si>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</si>
  <si>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</si>
  <si>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</si>
  <si>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</si>
  <si>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</si>
  <si>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</si>
  <si>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</si>
  <si>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</si>
  <si>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</si>
  <si>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</si>
  <si>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</si>
  <si>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</si>
  <si>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</si>
  <si>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</si>
  <si>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</si>
  <si>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</si>
  <si>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</si>
  <si>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</si>
  <si>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</si>
  <si>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</si>
  <si>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</si>
  <si>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</si>
  <si>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</si>
  <si>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</si>
  <si>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</si>
  <si>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</si>
  <si>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</si>
  <si>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</si>
  <si>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</si>
  <si>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</si>
  <si>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</si>
  <si>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</si>
  <si>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</si>
  <si>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</si>
  <si>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</si>
  <si>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</si>
  <si>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</si>
  <si>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</si>
  <si>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</si>
  <si>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</si>
  <si>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</si>
  <si>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</si>
  <si>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</si>
  <si>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</si>
  <si>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</si>
  <si>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</si>
  <si>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</si>
  <si>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</si>
  <si>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</si>
  <si>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</si>
  <si>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</si>
  <si>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</si>
  <si>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</si>
  <si>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</si>
  <si>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</si>
  <si>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</si>
  <si>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</si>
  <si>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</si>
  <si>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</si>
  <si>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</si>
  <si>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</si>
  <si>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</si>
  <si>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</si>
  <si>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</si>
  <si>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</si>
  <si>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</si>
  <si>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</si>
  <si>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</si>
  <si>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</si>
  <si>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</si>
  <si>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</si>
  <si>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</si>
  <si>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</si>
  <si>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</si>
  <si>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</si>
  <si>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</si>
  <si>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</si>
  <si>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</si>
  <si>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</si>
  <si>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</si>
  <si>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</si>
  <si>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</si>
  <si>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</si>
  <si>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</si>
  <si>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</si>
  <si>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</si>
  <si>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</si>
  <si>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</si>
  <si>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</si>
  <si>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</si>
  <si>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</si>
  <si>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</si>
  <si>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</si>
  <si>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</si>
  <si>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</si>
  <si>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</si>
  <si>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</si>
  <si>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</si>
  <si>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</si>
  <si>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</si>
  <si>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</si>
  <si>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</si>
  <si>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</si>
  <si>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</si>
  <si>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</si>
  <si>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</si>
  <si>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</si>
  <si>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</si>
  <si>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</si>
  <si>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</si>
  <si>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</si>
  <si>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</si>
  <si>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</si>
  <si>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</si>
  <si>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</si>
  <si>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</si>
  <si>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</si>
  <si>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</si>
  <si>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</si>
  <si>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</si>
  <si>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</si>
  <si>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</si>
  <si>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</si>
  <si>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</si>
  <si>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</si>
  <si>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</si>
  <si>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</si>
  <si>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</si>
  <si>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</si>
  <si>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</si>
  <si>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</si>
  <si>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</si>
  <si>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</si>
  <si>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</si>
  <si>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</si>
  <si>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</si>
  <si>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</si>
  <si>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</si>
  <si>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</si>
  <si>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</si>
  <si>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</si>
  <si>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</si>
  <si>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</si>
  <si>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</si>
  <si>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</si>
  <si>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</si>
  <si>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</si>
  <si>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</si>
  <si>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</si>
  <si>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</si>
  <si>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</si>
  <si>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</si>
  <si>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</si>
  <si>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</si>
  <si>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</si>
  <si>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</si>
  <si>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</si>
  <si>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</si>
  <si>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</si>
  <si>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</si>
  <si>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</si>
  <si>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</si>
  <si>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</si>
  <si>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</si>
  <si>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</si>
  <si>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</si>
  <si>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</si>
  <si>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</si>
  <si>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</si>
  <si>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</si>
  <si>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</si>
  <si>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</si>
  <si>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</si>
  <si>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</si>
  <si>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</si>
  <si>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</si>
  <si>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</si>
  <si>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</si>
  <si>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</si>
  <si>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</si>
  <si>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</si>
  <si>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</si>
  <si>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</si>
  <si>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</si>
  <si>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</si>
  <si>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</si>
  <si>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</si>
  <si>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</si>
  <si>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</si>
  <si>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</si>
  <si>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</si>
  <si>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</si>
  <si>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</si>
  <si>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</si>
  <si>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</si>
  <si>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</si>
  <si>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</si>
  <si>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</si>
  <si>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</si>
  <si>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</si>
  <si>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</si>
  <si>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</si>
  <si>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</si>
  <si>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</si>
  <si>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</si>
  <si>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</si>
  <si>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</si>
  <si>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</si>
  <si>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</si>
  <si>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</si>
  <si>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</si>
  <si>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</si>
  <si>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</si>
  <si>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</si>
  <si>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</si>
  <si>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</si>
  <si>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</si>
  <si>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</si>
  <si>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</si>
  <si>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</si>
  <si>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</si>
  <si>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</si>
  <si>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</si>
  <si>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</si>
  <si>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</si>
  <si>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</si>
  <si>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</si>
  <si>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</si>
  <si>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</si>
  <si>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</si>
  <si>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</si>
  <si>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</si>
  <si>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</si>
  <si>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</si>
  <si>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</si>
  <si>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</si>
  <si>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</si>
  <si>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</si>
  <si>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</si>
  <si>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</si>
  <si>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</si>
  <si>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</si>
  <si>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</si>
  <si>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</si>
  <si>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</si>
  <si>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</si>
  <si>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</si>
  <si>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</si>
  <si>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</si>
  <si>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</si>
  <si>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</si>
  <si>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</si>
  <si>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</si>
  <si>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</si>
  <si>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</si>
  <si>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</si>
  <si>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</si>
  <si>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</si>
  <si>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</si>
  <si>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</si>
  <si>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</si>
  <si>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</si>
  <si>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</si>
  <si>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</si>
  <si>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</si>
  <si>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</si>
  <si>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</si>
  <si>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</si>
  <si>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</si>
  <si>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</si>
  <si>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</si>
  <si>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</si>
  <si>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</si>
  <si>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</si>
  <si>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</si>
  <si>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</si>
  <si>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</si>
  <si>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</si>
  <si>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</si>
  <si>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</si>
  <si>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</si>
  <si>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</si>
  <si>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</si>
  <si>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</si>
  <si>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</si>
  <si>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</si>
  <si>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</si>
  <si>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</si>
  <si>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</si>
  <si>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</si>
  <si>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</si>
  <si>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</si>
  <si>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</si>
  <si>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</si>
  <si>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</si>
  <si>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</si>
  <si>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</si>
  <si>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</si>
  <si>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</si>
  <si>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</si>
  <si>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</si>
  <si>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</si>
  <si>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</si>
  <si>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</si>
  <si>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</si>
  <si>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</si>
  <si>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</si>
  <si>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</si>
  <si>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</si>
  <si>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</si>
  <si>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</si>
  <si>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</si>
  <si>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</si>
  <si>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</si>
  <si>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</si>
  <si>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</si>
  <si>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</si>
  <si>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</si>
  <si>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</si>
  <si>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</si>
  <si>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</si>
  <si>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</si>
  <si>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</si>
  <si>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</si>
  <si>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</si>
  <si>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</si>
  <si>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</si>
  <si>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</si>
  <si>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</si>
  <si>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</si>
  <si>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</si>
  <si>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</si>
  <si>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</si>
  <si>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</si>
  <si>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</si>
  <si>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</si>
  <si>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</si>
  <si>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</si>
  <si>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</si>
  <si>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</si>
  <si>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</si>
  <si>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</si>
  <si>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</si>
  <si>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</si>
  <si>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</si>
  <si>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</si>
  <si>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</si>
  <si>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</si>
  <si>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</si>
  <si>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</si>
  <si>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</si>
  <si>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</si>
  <si>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</si>
  <si>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</si>
  <si>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</si>
  <si>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</si>
  <si>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</si>
  <si>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</si>
  <si>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</si>
  <si>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</si>
  <si>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</si>
  <si>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</si>
  <si>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</si>
  <si>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</si>
  <si>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</si>
  <si>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</si>
  <si>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</si>
  <si>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</si>
  <si>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</si>
  <si>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</si>
  <si>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</si>
  <si>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</si>
  <si>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</si>
  <si>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</si>
  <si>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</si>
  <si>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</si>
  <si>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</si>
  <si>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</si>
  <si>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</si>
  <si>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</si>
  <si>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</si>
  <si>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</si>
  <si>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</si>
  <si>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</si>
  <si>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</si>
  <si>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</si>
  <si>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</si>
  <si>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</si>
  <si>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</si>
  <si>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</si>
  <si>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</si>
  <si>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</si>
  <si>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</si>
  <si>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</si>
  <si>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</si>
  <si>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</si>
  <si>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</si>
  <si>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</si>
  <si>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</si>
  <si>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</si>
  <si>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</si>
  <si>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</si>
  <si>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</si>
  <si>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</si>
  <si>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</si>
  <si>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</si>
  <si>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</si>
  <si>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</si>
  <si>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</si>
  <si>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</si>
  <si>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</si>
  <si>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</si>
  <si>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</si>
  <si>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</si>
  <si>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</si>
  <si>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</si>
  <si>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</si>
  <si>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</si>
  <si>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</si>
  <si>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</si>
  <si>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</si>
  <si>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</si>
  <si>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</si>
  <si>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</si>
  <si>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</si>
  <si>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</si>
  <si>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</si>
  <si>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</si>
  <si>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</si>
  <si>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</si>
  <si>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</si>
  <si>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</si>
  <si>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</si>
  <si>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</si>
  <si>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</si>
  <si>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</si>
  <si>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</si>
  <si>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</si>
  <si>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</si>
  <si>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</si>
  <si>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</si>
  <si>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</si>
  <si>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</si>
  <si>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</si>
  <si>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</si>
  <si>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</si>
  <si>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</si>
  <si>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</si>
  <si>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</si>
  <si>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</si>
  <si>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</si>
  <si>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</si>
  <si>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</si>
  <si>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</si>
  <si>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</si>
  <si>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</si>
  <si>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</si>
  <si>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</si>
  <si>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</si>
  <si>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</si>
  <si>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</si>
  <si>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</si>
  <si>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</si>
  <si>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</si>
  <si>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</si>
  <si>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</si>
  <si>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</si>
  <si>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</si>
  <si>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</si>
  <si>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</si>
  <si>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</si>
  <si>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</si>
  <si>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</si>
  <si>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</si>
  <si>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</si>
  <si>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</si>
  <si>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</si>
  <si>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</si>
  <si>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</si>
  <si>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</si>
  <si>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</si>
  <si>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</si>
  <si>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</si>
  <si>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</si>
  <si>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</si>
  <si>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</si>
  <si>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</si>
  <si>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</si>
  <si>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</si>
  <si>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</si>
  <si>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</si>
  <si>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</si>
  <si>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</si>
  <si>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</si>
  <si>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</si>
  <si>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</si>
  <si>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</si>
  <si>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</si>
  <si>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</si>
  <si>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</si>
  <si>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</si>
  <si>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</si>
  <si>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</si>
  <si>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</si>
  <si>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</si>
  <si>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</si>
  <si>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</si>
  <si>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</si>
  <si>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</si>
  <si>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</si>
  <si>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</si>
  <si>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</si>
  <si>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</si>
  <si>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</si>
  <si>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</si>
  <si>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</si>
  <si>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</si>
  <si>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</si>
  <si>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</si>
  <si>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</si>
  <si>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</si>
  <si>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</si>
  <si>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</si>
  <si>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</si>
  <si>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</si>
  <si>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</si>
  <si>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</si>
  <si>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</si>
  <si>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</si>
  <si>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</si>
  <si>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</si>
  <si>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</si>
  <si>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</si>
  <si>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</si>
  <si>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</si>
  <si>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</si>
  <si>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</si>
  <si>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</si>
  <si>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</si>
  <si>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</si>
  <si>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</si>
  <si>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</si>
  <si>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</si>
  <si>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</si>
  <si>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</si>
  <si>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</si>
  <si>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</si>
  <si>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</si>
  <si>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</si>
  <si>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</si>
  <si>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</si>
  <si>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</si>
  <si>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</si>
  <si>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</si>
  <si>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</si>
  <si>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</si>
  <si>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</si>
  <si>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</si>
  <si>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</si>
  <si>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</si>
  <si>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</si>
  <si>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</si>
  <si>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</si>
  <si>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</si>
  <si>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</si>
  <si>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</si>
  <si>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</si>
  <si>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</si>
  <si>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</si>
  <si>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</si>
  <si>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</si>
  <si>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</si>
  <si>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</si>
  <si>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</si>
  <si>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</si>
  <si>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</si>
  <si>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</si>
  <si>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</si>
  <si>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</si>
  <si>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</si>
  <si>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</si>
  <si>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</si>
  <si>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</si>
  <si>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</si>
  <si>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</si>
  <si>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</si>
  <si>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</si>
  <si>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</si>
  <si>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</si>
  <si>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</si>
  <si>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</si>
  <si>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</si>
  <si>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</si>
  <si>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</si>
  <si>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</si>
  <si>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</si>
  <si>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</si>
  <si>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</si>
  <si>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</si>
  <si>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</si>
  <si>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</si>
  <si>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</si>
  <si>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</si>
  <si>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</si>
  <si>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</si>
  <si>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</si>
  <si>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</si>
  <si>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</si>
  <si>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</si>
  <si>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</si>
  <si>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</si>
  <si>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</si>
  <si>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</si>
  <si>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</si>
  <si>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</si>
  <si>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</si>
  <si>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</si>
  <si>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</si>
  <si>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</si>
  <si>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</si>
  <si>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</si>
  <si>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</si>
  <si>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</si>
  <si>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</si>
  <si>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</si>
  <si>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</si>
  <si>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</si>
  <si>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</si>
  <si>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</si>
  <si>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</si>
  <si>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</si>
  <si>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</si>
  <si>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</si>
  <si>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</si>
  <si>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</si>
  <si>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</si>
  <si>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</si>
  <si>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</si>
  <si>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</si>
  <si>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</si>
  <si>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</si>
  <si>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</si>
  <si>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</si>
  <si>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</si>
  <si>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</si>
  <si>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</si>
  <si>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</si>
  <si>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</si>
  <si>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</si>
  <si>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</si>
  <si>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</si>
  <si>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</si>
  <si>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</si>
  <si>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</si>
  <si>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</si>
  <si>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</si>
  <si>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</si>
  <si>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</si>
  <si>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</si>
  <si>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</si>
  <si>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</si>
  <si>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</si>
  <si>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</si>
  <si>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</si>
  <si>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</si>
  <si>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</si>
  <si>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</si>
  <si>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</si>
  <si>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</si>
  <si>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</si>
  <si>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</si>
  <si>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</si>
  <si>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</si>
  <si>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</si>
  <si>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</si>
  <si>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</si>
  <si>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</si>
  <si>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</si>
  <si>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</si>
  <si>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</si>
  <si>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</si>
  <si>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</si>
  <si>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</si>
  <si>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</si>
  <si>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</si>
  <si>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</si>
  <si>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</si>
  <si>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</si>
  <si>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</si>
  <si>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</si>
  <si>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</si>
  <si>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</si>
  <si>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</si>
  <si>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</si>
  <si>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</si>
  <si>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</si>
  <si>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</si>
  <si>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</si>
  <si>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</si>
  <si>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</si>
  <si>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</si>
  <si>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</si>
  <si>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</si>
  <si>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</si>
  <si>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</si>
  <si>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</si>
  <si>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</si>
  <si>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</si>
  <si>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</si>
  <si>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</si>
  <si>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</si>
  <si>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</si>
  <si>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</si>
  <si>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</si>
  <si>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</si>
  <si>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</si>
  <si>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</si>
  <si>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</si>
  <si>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</si>
  <si>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</si>
  <si>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</si>
  <si>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</si>
  <si>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</si>
  <si>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</si>
  <si>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</si>
  <si>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</si>
  <si>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</si>
  <si>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</si>
  <si>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</si>
  <si>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</si>
  <si>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</si>
  <si>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</si>
  <si>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</si>
  <si>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</si>
  <si>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</si>
  <si>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</si>
  <si>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</si>
  <si>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</si>
  <si>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</si>
  <si>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</si>
  <si>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</si>
  <si>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</si>
  <si>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</si>
  <si>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</si>
  <si>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</si>
  <si>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</si>
  <si>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</si>
  <si>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</si>
  <si>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</si>
  <si>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</si>
  <si>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</si>
  <si>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</si>
  <si>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</si>
  <si>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</si>
  <si>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</si>
  <si>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</si>
  <si>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</si>
  <si>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</si>
  <si>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</si>
  <si>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</si>
  <si>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</si>
  <si>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</si>
  <si>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</si>
  <si>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</si>
  <si>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</si>
  <si>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</si>
  <si>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</si>
  <si>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</si>
  <si>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</si>
  <si>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</si>
  <si>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</si>
  <si>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</si>
  <si>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</si>
  <si>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</si>
  <si>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</si>
  <si>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</si>
  <si>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</si>
  <si>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</si>
  <si>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</si>
  <si>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</si>
  <si>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</si>
  <si>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</si>
  <si>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</si>
  <si>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</si>
  <si>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</si>
  <si>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</si>
  <si>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</si>
  <si>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</si>
  <si>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</si>
  <si>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</si>
  <si>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</si>
  <si>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</si>
  <si>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</si>
  <si>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</si>
  <si>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</si>
  <si>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</si>
  <si>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</si>
  <si>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</si>
  <si>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</si>
  <si>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</si>
  <si>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</si>
  <si>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</si>
  <si>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</si>
  <si>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</si>
  <si>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</si>
  <si>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</si>
  <si>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</si>
  <si>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</si>
  <si>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</si>
  <si>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</si>
  <si>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</si>
  <si>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</si>
  <si>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</si>
  <si>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</si>
  <si>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</si>
  <si>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</si>
  <si>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</si>
  <si>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</si>
  <si>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</si>
  <si>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</si>
  <si>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</si>
  <si>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</si>
  <si>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</si>
  <si>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</si>
  <si>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</si>
  <si>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</si>
  <si>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</si>
  <si>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</si>
  <si>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</si>
  <si>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</si>
  <si>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</si>
  <si>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</si>
  <si>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</si>
  <si>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</si>
  <si>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</si>
  <si>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</si>
  <si>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</si>
  <si>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</si>
  <si>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</si>
  <si>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</si>
  <si>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</si>
  <si>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</si>
  <si>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</si>
  <si>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</si>
  <si>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</si>
  <si>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</si>
  <si>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</si>
  <si>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</si>
  <si>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</si>
  <si>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</si>
  <si>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</si>
  <si>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</si>
  <si>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</si>
  <si>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</si>
  <si>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</si>
  <si>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</si>
  <si>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</si>
  <si>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</si>
  <si>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</si>
  <si>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</si>
  <si>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</si>
  <si>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</si>
  <si>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</si>
  <si>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</si>
  <si>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</si>
  <si>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</si>
  <si>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</si>
  <si>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</si>
  <si>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</si>
  <si>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</si>
  <si>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</si>
  <si>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</si>
  <si>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</si>
  <si>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</si>
  <si>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</si>
  <si>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</si>
  <si>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</si>
  <si>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</si>
  <si>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</si>
  <si>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</si>
  <si>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</si>
  <si>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</si>
  <si>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</si>
  <si>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</si>
  <si>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</si>
  <si>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</si>
  <si>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</si>
  <si>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</si>
  <si>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</si>
  <si>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</si>
  <si>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</si>
  <si>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</si>
  <si>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</si>
  <si>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</si>
  <si>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</si>
  <si>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</si>
  <si>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</si>
  <si>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</si>
  <si>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</si>
  <si>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</si>
  <si>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</si>
  <si>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</si>
  <si>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</si>
  <si>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</si>
  <si>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</si>
  <si>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</si>
  <si>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</si>
  <si>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</si>
  <si>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</si>
  <si>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</si>
  <si>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</si>
  <si>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</si>
  <si>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</si>
  <si>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</si>
  <si>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</si>
  <si>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</si>
  <si>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</si>
  <si>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</si>
  <si>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</si>
  <si>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</si>
  <si>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</si>
  <si>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</si>
  <si>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</si>
  <si>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</si>
  <si>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</si>
  <si>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</si>
  <si>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</si>
  <si>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</si>
  <si>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</si>
  <si>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</si>
  <si>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</si>
  <si>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</si>
  <si>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</si>
  <si>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</si>
  <si>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</si>
  <si>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</si>
  <si>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</si>
  <si>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</si>
  <si>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</si>
  <si>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</si>
  <si>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</si>
  <si>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</si>
  <si>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</si>
  <si>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</si>
  <si>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</si>
  <si>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</si>
  <si>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</si>
  <si>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</si>
  <si>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</si>
  <si>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</si>
  <si>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</si>
  <si>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</si>
  <si>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</si>
  <si>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</si>
  <si>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</si>
  <si>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</si>
  <si>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</si>
  <si>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</si>
  <si>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</si>
  <si>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</si>
  <si>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</si>
  <si>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</si>
  <si>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</si>
  <si>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</si>
  <si>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</si>
  <si>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</si>
  <si>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</si>
  <si>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</si>
  <si>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</si>
  <si>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</si>
  <si>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</si>
  <si>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</si>
  <si>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</si>
  <si>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</si>
  <si>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</si>
  <si>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</si>
  <si>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</si>
  <si>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</si>
  <si>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</si>
  <si>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</si>
  <si>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</si>
  <si>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</si>
  <si>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</si>
  <si>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</si>
  <si>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</si>
  <si>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</si>
  <si>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</si>
  <si>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</si>
  <si>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</si>
  <si>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</si>
  <si>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</si>
  <si>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</si>
  <si>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</si>
  <si>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</si>
  <si>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</si>
  <si>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</si>
  <si>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</si>
  <si>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</si>
  <si>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</si>
  <si>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</si>
  <si>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</si>
  <si>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</si>
  <si>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</si>
  <si>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</si>
  <si>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</si>
  <si>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</si>
  <si>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</si>
  <si>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</si>
  <si>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</si>
  <si>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</si>
  <si>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</si>
  <si>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</si>
  <si>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</si>
  <si>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</si>
  <si>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</si>
  <si>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</si>
  <si>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</si>
  <si>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</si>
  <si>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</si>
  <si>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</si>
  <si>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</si>
  <si>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</si>
  <si>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</si>
  <si>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</si>
  <si>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</si>
  <si>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</si>
  <si>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</si>
  <si>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</si>
  <si>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</si>
  <si>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</si>
  <si>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</si>
  <si>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</si>
  <si>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</si>
  <si>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</si>
  <si>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</si>
  <si>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</si>
  <si>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</si>
  <si>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</si>
  <si>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</si>
  <si>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</si>
  <si>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</si>
  <si>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</si>
  <si>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</si>
  <si>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</si>
  <si>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</si>
  <si>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</si>
  <si>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</si>
  <si>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</si>
  <si>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</si>
  <si>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</si>
  <si>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</si>
  <si>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</si>
  <si>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</si>
  <si>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</si>
  <si>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</si>
  <si>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</si>
  <si>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</si>
  <si>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</si>
  <si>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</si>
  <si>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</si>
  <si>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</si>
  <si>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</si>
  <si>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</si>
  <si>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</si>
  <si>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</si>
  <si>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</si>
  <si>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</si>
  <si>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</si>
  <si>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</si>
  <si>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</si>
  <si>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</si>
  <si>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</si>
  <si>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</si>
  <si>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</si>
  <si>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</si>
  <si>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</si>
  <si>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</si>
  <si>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</si>
  <si>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</si>
  <si>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</si>
  <si>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</si>
  <si>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</si>
  <si>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</si>
  <si>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</si>
  <si>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</si>
  <si>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</si>
  <si>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</si>
  <si>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</si>
  <si>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</si>
  <si>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</si>
  <si>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</si>
  <si>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</si>
  <si>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</si>
  <si>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</si>
  <si>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</si>
  <si>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</si>
  <si>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</si>
  <si>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</si>
  <si>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</si>
  <si>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</si>
  <si>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</si>
  <si>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</si>
  <si>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</si>
  <si>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</si>
  <si>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</si>
  <si>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</si>
  <si>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</si>
  <si>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</si>
  <si>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</si>
  <si>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</si>
  <si>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</si>
  <si>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</si>
  <si>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</si>
  <si>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</si>
  <si>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</si>
  <si>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</si>
  <si>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</si>
  <si>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</si>
  <si>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</si>
  <si>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</si>
  <si>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</si>
  <si>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</si>
  <si>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</si>
  <si>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</si>
  <si>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</si>
  <si>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</si>
  <si>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</si>
  <si>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</si>
  <si>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</si>
  <si>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</si>
  <si>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</si>
  <si>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</si>
  <si>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</si>
  <si>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</si>
  <si>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</si>
  <si>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</si>
  <si>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</si>
  <si>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</si>
  <si>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</si>
  <si>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</si>
  <si>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</si>
  <si>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</si>
  <si>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</si>
  <si>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</si>
  <si>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</si>
  <si>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</si>
  <si>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</si>
  <si>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</si>
  <si>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</si>
  <si>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</si>
  <si>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</si>
  <si>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</si>
  <si>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</si>
  <si>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</si>
  <si>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</si>
  <si>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</si>
  <si>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</si>
  <si>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</si>
  <si>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</si>
  <si>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</si>
  <si>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</si>
  <si>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</si>
  <si>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</si>
  <si>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</si>
  <si>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</si>
  <si>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</si>
  <si>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</si>
  <si>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</si>
  <si>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</si>
  <si>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</si>
  <si>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</si>
  <si>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</si>
  <si>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</si>
  <si>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</si>
  <si>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</si>
  <si>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</si>
  <si>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</si>
  <si>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</si>
  <si>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</si>
  <si>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</si>
  <si>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</si>
  <si>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</si>
  <si>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</si>
  <si>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</si>
  <si>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</si>
  <si>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</si>
  <si>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</si>
  <si>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</si>
  <si>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</si>
  <si>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</si>
  <si>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</si>
  <si>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</si>
  <si>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</si>
  <si>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</si>
  <si>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</si>
  <si>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</si>
  <si>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</si>
  <si>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</si>
  <si>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</si>
  <si>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</si>
  <si>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</si>
  <si>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</si>
  <si>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</si>
  <si>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</si>
  <si>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</si>
  <si>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</si>
  <si>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</si>
  <si>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</si>
  <si>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</si>
  <si>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</si>
  <si>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</si>
  <si>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</si>
  <si>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</si>
  <si>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</si>
  <si>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</si>
  <si>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</si>
  <si>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</si>
  <si>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</si>
  <si>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</si>
  <si>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</si>
  <si>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</si>
  <si>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</si>
  <si>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</si>
  <si>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</si>
  <si>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</si>
  <si>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</si>
  <si>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</si>
  <si>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</si>
  <si>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</si>
  <si>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</si>
  <si>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</si>
  <si>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</si>
  <si>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</si>
  <si>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</si>
  <si>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</si>
  <si>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</si>
  <si>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</si>
  <si>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</si>
  <si>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</si>
  <si>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</si>
  <si>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</si>
  <si>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</si>
  <si>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</si>
  <si>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</si>
  <si>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</si>
  <si>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</si>
  <si>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</si>
  <si>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</si>
  <si>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</si>
  <si>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</si>
  <si>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</si>
  <si>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</si>
  <si>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</si>
  <si>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</si>
  <si>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</si>
  <si>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</si>
  <si>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</si>
  <si>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</si>
  <si>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</si>
  <si>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</si>
  <si>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</si>
  <si>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</si>
  <si>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</si>
  <si>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</si>
  <si>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</si>
  <si>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</si>
  <si>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</si>
  <si>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</si>
  <si>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</si>
  <si>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</si>
  <si>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</si>
  <si>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</si>
  <si>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</si>
  <si>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</si>
  <si>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</si>
  <si>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</si>
  <si>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</si>
  <si>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</si>
  <si>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</si>
  <si>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</si>
  <si>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</si>
  <si>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</si>
  <si>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</si>
  <si>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</si>
  <si>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</si>
  <si>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</si>
  <si>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</si>
  <si>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</si>
  <si>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</si>
  <si>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</si>
  <si>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</si>
  <si>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</si>
  <si>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</si>
  <si>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</si>
  <si>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</si>
  <si>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</si>
  <si>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</si>
  <si>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</si>
  <si>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</si>
  <si>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</si>
  <si>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</si>
  <si>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</si>
  <si>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</si>
  <si>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</si>
  <si>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</si>
  <si>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</si>
  <si>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</si>
  <si>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</si>
  <si>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</si>
  <si>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</si>
  <si>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</si>
  <si>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</si>
  <si>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</si>
  <si>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</si>
  <si>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</si>
  <si>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</si>
  <si>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</si>
  <si>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</si>
  <si>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</si>
  <si>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</si>
  <si>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</si>
  <si>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</si>
  <si>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</si>
  <si>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</si>
  <si>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</si>
  <si>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</si>
  <si>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</si>
  <si>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</si>
  <si>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</si>
  <si>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</si>
  <si>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</si>
  <si>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</si>
  <si>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</si>
  <si>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</si>
  <si>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</si>
  <si>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</si>
  <si>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</si>
  <si>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</si>
  <si>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</si>
  <si>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</si>
  <si>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</si>
  <si>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</si>
  <si>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</si>
  <si>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</si>
  <si>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</si>
  <si>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</si>
  <si>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</si>
  <si>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</si>
  <si>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</si>
  <si>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</si>
  <si>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</si>
  <si>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</si>
  <si>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</si>
  <si>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</si>
  <si>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</si>
  <si>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</si>
  <si>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</si>
  <si>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</si>
  <si>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</si>
  <si>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</si>
  <si>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</si>
  <si>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</si>
  <si>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</si>
  <si>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</si>
  <si>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</si>
  <si>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</si>
  <si>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</si>
  <si>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</si>
  <si>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</si>
  <si>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</si>
  <si>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</si>
  <si>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</si>
  <si>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</si>
  <si>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</si>
  <si>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</si>
  <si>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</si>
  <si>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</si>
  <si>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</si>
  <si>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</si>
  <si>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</si>
  <si>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</si>
  <si>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</si>
  <si>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</si>
  <si>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</si>
  <si>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</si>
  <si>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</si>
  <si>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</si>
  <si>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</si>
  <si>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</si>
  <si>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</si>
  <si>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</si>
  <si>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</si>
  <si>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</si>
  <si>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</si>
  <si>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</si>
  <si>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</si>
  <si>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</si>
  <si>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</si>
  <si>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</si>
  <si>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</si>
  <si>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</si>
  <si>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</si>
  <si>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</si>
  <si>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</si>
  <si>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</si>
  <si>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</si>
  <si>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</si>
  <si>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</si>
  <si>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</si>
  <si>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</si>
  <si>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</si>
  <si>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</si>
  <si>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</si>
  <si>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</si>
  <si>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</si>
  <si>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</si>
  <si>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</si>
  <si>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</si>
  <si>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</si>
  <si>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</si>
  <si>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</si>
  <si>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</si>
  <si>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</si>
  <si>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</si>
  <si>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</si>
  <si>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</si>
  <si>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</si>
  <si>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</si>
  <si>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</si>
  <si>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</si>
  <si>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</si>
  <si>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</si>
  <si>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</si>
  <si>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</si>
  <si>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</si>
  <si>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</si>
  <si>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</si>
  <si>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</si>
  <si>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</si>
  <si>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</si>
  <si>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</si>
  <si>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</si>
  <si>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</si>
  <si>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</si>
  <si>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</si>
  <si>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</si>
  <si>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</si>
  <si>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</si>
  <si>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</si>
  <si>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</si>
  <si>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</si>
  <si>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</si>
  <si>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</si>
  <si>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</si>
  <si>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</si>
  <si>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</si>
  <si>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</si>
  <si>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</si>
  <si>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</si>
  <si>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</si>
  <si>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</si>
  <si>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</si>
  <si>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</si>
  <si>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</si>
  <si>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</si>
  <si>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</si>
  <si>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</si>
  <si>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</si>
  <si>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</si>
  <si>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</si>
  <si>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</si>
  <si>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</si>
  <si>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</si>
  <si>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</si>
  <si>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</si>
  <si>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</si>
  <si>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</si>
  <si>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</si>
  <si>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</si>
  <si>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</si>
  <si>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</si>
  <si>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</si>
  <si>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</si>
  <si>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</si>
  <si>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</si>
  <si>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</si>
  <si>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</si>
  <si>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</si>
  <si>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</si>
  <si>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</si>
  <si>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</si>
  <si>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</si>
  <si>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</si>
  <si>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</si>
  <si>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</si>
  <si>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</si>
  <si>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</si>
  <si>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</si>
  <si>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</si>
  <si>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</si>
  <si>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</si>
  <si>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</si>
  <si>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</si>
  <si>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</si>
  <si>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</si>
  <si>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</si>
  <si>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</si>
  <si>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</si>
  <si>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</si>
  <si>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</si>
  <si>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</si>
  <si>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</si>
  <si>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</si>
  <si>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</si>
  <si>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</si>
  <si>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</si>
  <si>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</si>
  <si>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</si>
  <si>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</si>
  <si>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</si>
  <si>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</si>
  <si>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</si>
  <si>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</si>
  <si>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</si>
  <si>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</si>
  <si>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</si>
  <si>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</si>
  <si>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</si>
  <si>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</si>
  <si>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</si>
  <si>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</si>
  <si>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</si>
  <si>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</si>
  <si>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</si>
  <si>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</si>
  <si>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</si>
  <si>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</si>
  <si>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</si>
  <si>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</si>
  <si>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</si>
  <si>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</si>
  <si>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</si>
  <si>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</si>
  <si>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</si>
  <si>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</si>
  <si>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</si>
  <si>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</si>
  <si>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</si>
  <si>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</si>
  <si>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</si>
  <si>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</si>
  <si>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</si>
  <si>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</si>
  <si>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</si>
  <si>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</si>
  <si>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</si>
  <si>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</si>
  <si>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</si>
  <si>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</si>
  <si>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</si>
  <si>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</si>
  <si>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</si>
  <si>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</si>
  <si>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</si>
  <si>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</si>
  <si>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</si>
  <si>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</si>
  <si>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</si>
  <si>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</si>
  <si>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</si>
  <si>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</si>
  <si>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</si>
  <si>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</si>
  <si>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</si>
  <si>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</si>
  <si>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</si>
  <si>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</si>
  <si>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</si>
  <si>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</si>
  <si>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</si>
  <si>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</si>
  <si>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</si>
  <si>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</si>
  <si>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</si>
  <si>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</si>
  <si>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</si>
  <si>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</si>
  <si>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</si>
  <si>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</si>
  <si>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</si>
  <si>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</si>
  <si>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</si>
  <si>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</si>
  <si>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</si>
  <si>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</si>
  <si>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</si>
  <si>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</si>
  <si>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</si>
  <si>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</si>
  <si>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</si>
  <si>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</si>
  <si>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</si>
  <si>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</si>
  <si>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</si>
  <si>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</si>
  <si>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</si>
  <si>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</si>
  <si>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</si>
  <si>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</si>
  <si>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</si>
  <si>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</si>
  <si>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</si>
  <si>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</si>
  <si>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</si>
  <si>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</si>
  <si>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</si>
  <si>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</si>
  <si>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</si>
  <si>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</si>
  <si>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</si>
  <si>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</si>
  <si>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</si>
  <si>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</si>
  <si>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</si>
  <si>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</si>
  <si>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</si>
  <si>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</si>
  <si>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</si>
  <si>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</si>
  <si>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</si>
  <si>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</si>
  <si>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</si>
  <si>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</si>
  <si>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</si>
  <si>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</si>
  <si>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</si>
  <si>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</si>
  <si>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</si>
  <si>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</si>
  <si>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</si>
  <si>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</si>
  <si>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</si>
  <si>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</si>
  <si>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</si>
  <si>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</si>
  <si>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</si>
  <si>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</si>
  <si>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</si>
  <si>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</si>
  <si>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</si>
  <si>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</si>
  <si>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</si>
  <si>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</si>
  <si>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</si>
  <si>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</si>
  <si>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</si>
  <si>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</si>
  <si>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</si>
  <si>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</si>
  <si>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</si>
  <si>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</si>
  <si>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</si>
  <si>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</si>
  <si>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</si>
  <si>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</si>
  <si>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</si>
  <si>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</si>
  <si>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</si>
  <si>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</si>
  <si>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</si>
  <si>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</si>
  <si>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</si>
  <si>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</si>
  <si>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</si>
  <si>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</si>
  <si>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</si>
  <si>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</si>
  <si>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</si>
  <si>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</si>
  <si>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</si>
  <si>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</si>
  <si>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</si>
  <si>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</si>
  <si>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</si>
  <si>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</si>
  <si>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</si>
  <si>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</si>
  <si>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</si>
  <si>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</si>
  <si>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</si>
  <si>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</si>
  <si>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</si>
  <si>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</si>
  <si>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</si>
  <si>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</si>
  <si>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</si>
  <si>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</si>
  <si>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</si>
  <si>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</si>
  <si>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</si>
  <si>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</si>
  <si>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</si>
  <si>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</si>
  <si>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</si>
  <si>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</si>
  <si>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</si>
  <si>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</si>
  <si>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</si>
  <si>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</si>
  <si>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</si>
  <si>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</si>
  <si>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</si>
  <si>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</si>
  <si>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</si>
  <si>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</si>
  <si>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</si>
  <si>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</si>
  <si>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</si>
  <si>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</si>
  <si>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</si>
  <si>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</si>
  <si>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</si>
  <si>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</si>
  <si>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</si>
  <si>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</si>
  <si>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</si>
  <si>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</si>
  <si>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</si>
  <si>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</si>
  <si>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</si>
  <si>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</si>
  <si>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</si>
  <si>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</si>
  <si>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</si>
  <si>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</si>
  <si>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</si>
  <si>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</si>
  <si>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</si>
  <si>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</si>
  <si>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</si>
  <si>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</si>
  <si>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</si>
  <si>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</si>
  <si>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</si>
  <si>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</si>
  <si>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</si>
  <si>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</si>
  <si>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</si>
  <si>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</si>
  <si>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</si>
  <si>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</si>
  <si>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</si>
  <si>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</si>
  <si>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</si>
  <si>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</si>
  <si>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</si>
  <si>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</si>
  <si>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</si>
  <si>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</si>
  <si>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</si>
  <si>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</si>
  <si>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</si>
  <si>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</si>
  <si>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</si>
  <si>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</si>
  <si>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</si>
  <si>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</si>
  <si>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</si>
  <si>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</si>
  <si>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</si>
  <si>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</si>
  <si>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</si>
  <si>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</si>
  <si>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</si>
  <si>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</si>
  <si>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</si>
  <si>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</si>
  <si>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</si>
  <si>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</si>
  <si>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</si>
  <si>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</si>
  <si>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</si>
  <si>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</si>
  <si>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</si>
  <si>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</si>
  <si>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</si>
  <si>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</si>
  <si>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</si>
  <si>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</si>
  <si>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</si>
  <si>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</si>
  <si>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</si>
  <si>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</si>
  <si>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</si>
  <si>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</si>
  <si>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</si>
  <si>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</si>
  <si>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</si>
  <si>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</si>
  <si>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</si>
  <si>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</si>
  <si>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</si>
  <si>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</si>
  <si>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</si>
  <si>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</si>
  <si>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</si>
  <si>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</si>
  <si>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</si>
  <si>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</si>
  <si>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</si>
  <si>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</si>
  <si>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</si>
  <si>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</si>
  <si>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</si>
  <si>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</si>
  <si>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</si>
  <si>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</si>
  <si>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</si>
  <si>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</si>
  <si>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</si>
  <si>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</si>
  <si>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</si>
  <si>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</si>
  <si>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</si>
  <si>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</si>
  <si>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</si>
  <si>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</si>
  <si>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</si>
  <si>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</si>
  <si>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</si>
  <si>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</si>
  <si>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</si>
  <si>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</si>
  <si>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</si>
  <si>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</si>
  <si>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</si>
  <si>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</si>
  <si>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</si>
  <si>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</si>
  <si>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</si>
  <si>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</si>
  <si>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</si>
  <si>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</si>
  <si>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</si>
  <si>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</si>
  <si>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</si>
  <si>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</si>
  <si>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</si>
  <si>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</si>
  <si>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</si>
  <si>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</si>
  <si>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</si>
  <si>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</si>
  <si>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</si>
  <si>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</si>
  <si>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</si>
  <si>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</si>
  <si>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</si>
  <si>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</si>
  <si>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</si>
  <si>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</si>
  <si>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</si>
  <si>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</si>
  <si>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</si>
  <si>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</si>
  <si>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</si>
  <si>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</si>
  <si>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</si>
  <si>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</si>
  <si>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</si>
  <si>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</si>
  <si>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</si>
  <si>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</si>
  <si>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</si>
  <si>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</si>
  <si>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</si>
  <si>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</si>
  <si>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</si>
  <si>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</si>
  <si>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</si>
  <si>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</si>
  <si>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</si>
  <si>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</si>
  <si>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</si>
  <si>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</si>
  <si>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</si>
  <si>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</si>
  <si>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</si>
  <si>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</si>
  <si>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</si>
  <si>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</si>
  <si>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</si>
  <si>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</si>
  <si>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</si>
  <si>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</si>
  <si>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</si>
  <si>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</si>
  <si>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</si>
  <si>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</si>
  <si>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</si>
  <si>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</si>
  <si>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</si>
  <si>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</si>
  <si>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</si>
  <si>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</si>
  <si>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</si>
  <si>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</si>
  <si>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</si>
  <si>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</si>
  <si>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</si>
  <si>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</si>
  <si>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</si>
  <si>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</si>
  <si>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</si>
  <si>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</si>
  <si>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</si>
  <si>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</si>
  <si>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</si>
  <si>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</si>
  <si>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</si>
  <si>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</si>
  <si>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</si>
  <si>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</si>
  <si>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</si>
  <si>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</si>
  <si>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</si>
  <si>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</si>
  <si>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</si>
  <si>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</si>
  <si>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</si>
  <si>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</si>
  <si>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</si>
  <si>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</si>
  <si>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</si>
  <si>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</si>
  <si>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</si>
  <si>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</si>
  <si>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</si>
  <si>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</si>
  <si>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</si>
  <si>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</si>
  <si>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</si>
  <si>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</si>
  <si>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</si>
  <si>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</si>
  <si>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</si>
  <si>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</si>
  <si>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</si>
  <si>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</si>
  <si>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</si>
  <si>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</si>
  <si>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</si>
  <si>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</si>
  <si>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</si>
  <si>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</si>
  <si>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</si>
  <si>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</si>
  <si>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</si>
  <si>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</si>
  <si>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</si>
  <si>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</si>
  <si>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</si>
  <si>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</si>
  <si>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</si>
  <si>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</si>
  <si>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</si>
  <si>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</si>
  <si>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</si>
  <si>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</si>
  <si>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</si>
  <si>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</si>
  <si>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</si>
  <si>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</si>
  <si>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</si>
  <si>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</si>
  <si>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</si>
  <si>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</si>
  <si>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</si>
  <si>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</si>
  <si>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</si>
  <si>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</si>
  <si>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</si>
  <si>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</si>
  <si>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</si>
  <si>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</si>
  <si>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</si>
  <si>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</si>
  <si>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</si>
  <si>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</si>
  <si>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</si>
  <si>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</si>
  <si>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</si>
  <si>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</si>
  <si>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</si>
  <si>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</si>
  <si>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</si>
  <si>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</si>
  <si>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</si>
  <si>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</si>
  <si>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</si>
  <si>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</si>
  <si>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</si>
  <si>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</si>
  <si>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</si>
  <si>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</si>
  <si>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</si>
  <si>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</si>
  <si>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</si>
  <si>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</si>
  <si>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</si>
  <si>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</si>
  <si>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</si>
  <si>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</si>
  <si>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</si>
  <si>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</si>
  <si>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</si>
  <si>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</si>
  <si>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</si>
  <si>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</si>
  <si>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</si>
  <si>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</si>
  <si>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</si>
  <si>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</si>
  <si>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</si>
  <si>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</si>
  <si>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</si>
  <si>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</si>
  <si>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</si>
  <si>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</si>
  <si>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</si>
  <si>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</si>
  <si>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</si>
  <si>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</si>
  <si>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</si>
  <si>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</si>
  <si>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</si>
  <si>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</si>
  <si>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</si>
  <si>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</si>
  <si>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</si>
  <si>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</si>
  <si>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</si>
  <si>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</si>
  <si>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</si>
  <si>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</si>
  <si>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</si>
  <si>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</si>
  <si>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</si>
  <si>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</si>
  <si>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</si>
  <si>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</si>
  <si>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</si>
  <si>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</si>
  <si>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</si>
  <si>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</si>
  <si>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</si>
  <si>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</si>
  <si>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</si>
  <si>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</si>
  <si>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</si>
  <si>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</si>
  <si>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</si>
  <si>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</si>
  <si>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</si>
  <si>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</si>
  <si>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</si>
  <si>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</si>
  <si>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</si>
  <si>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</si>
  <si>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</si>
  <si>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</si>
  <si>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</si>
  <si>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</si>
  <si>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</si>
  <si>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</si>
  <si>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</si>
  <si>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</si>
  <si>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</si>
  <si>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</si>
  <si>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</si>
  <si>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</si>
  <si>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</si>
  <si>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</si>
  <si>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</si>
  <si>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</si>
  <si>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</si>
  <si>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</si>
  <si>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</si>
  <si>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</si>
  <si>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</si>
  <si>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</si>
  <si>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</si>
  <si>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</si>
  <si>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</si>
  <si>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</si>
  <si>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</si>
  <si>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</si>
  <si>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</si>
  <si>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</si>
  <si>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</si>
  <si>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</si>
  <si>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</si>
  <si>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</si>
  <si>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</si>
  <si>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</si>
  <si>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</si>
  <si>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</si>
  <si>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</si>
  <si>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</si>
  <si>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</si>
  <si>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</si>
  <si>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</si>
  <si>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</si>
  <si>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</si>
  <si>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</si>
  <si>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</si>
  <si>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</si>
  <si>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</si>
  <si>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</si>
  <si>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</si>
  <si>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</si>
  <si>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</si>
  <si>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</si>
  <si>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</si>
  <si>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</si>
  <si>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</si>
  <si>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</si>
  <si>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</si>
  <si>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</si>
  <si>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</si>
  <si>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</si>
  <si>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</si>
  <si>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</si>
  <si>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</si>
  <si>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</si>
  <si>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</si>
  <si>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</si>
  <si>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</si>
  <si>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</si>
  <si>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</si>
  <si>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</si>
  <si>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</si>
  <si>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</si>
  <si>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</si>
  <si>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</si>
  <si>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</si>
  <si>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</si>
  <si>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</si>
  <si>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</si>
  <si>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</si>
  <si>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</si>
  <si>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</si>
  <si>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</si>
  <si>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</si>
  <si>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</si>
  <si>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</si>
  <si>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</si>
  <si>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</si>
  <si>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</si>
  <si>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</si>
  <si>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</si>
  <si>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</si>
  <si>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</si>
  <si>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</si>
  <si>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</si>
  <si>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</si>
  <si>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</si>
  <si>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</si>
  <si>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</si>
  <si>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</si>
  <si>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</si>
  <si>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</si>
  <si>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</si>
  <si>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</si>
  <si>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</si>
  <si>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</si>
  <si>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</si>
  <si>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</si>
  <si>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</si>
  <si>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</si>
  <si>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</si>
  <si>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</si>
  <si>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</si>
  <si>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</si>
  <si>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</si>
  <si>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</si>
  <si>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</si>
  <si>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</si>
  <si>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</si>
  <si>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</si>
  <si>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</si>
  <si>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</si>
  <si>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</si>
  <si>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</si>
  <si>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</si>
  <si>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</si>
  <si>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</si>
  <si>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</si>
  <si>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</si>
  <si>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</si>
  <si>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</si>
  <si>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</si>
  <si>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</si>
  <si>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</si>
  <si>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</si>
  <si>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</si>
  <si>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</si>
  <si>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</si>
  <si>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</si>
  <si>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</si>
  <si>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</si>
  <si>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</si>
  <si>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</si>
  <si>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</si>
  <si>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</si>
  <si>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</si>
  <si>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</si>
  <si>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</si>
  <si>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</si>
  <si>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</si>
  <si>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</si>
  <si>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</si>
  <si>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</si>
  <si>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</si>
  <si>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</si>
  <si>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</si>
  <si>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</si>
  <si>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</si>
  <si>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</si>
  <si>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</si>
  <si>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</si>
  <si>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</si>
  <si>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</si>
  <si>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</si>
  <si>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</si>
  <si>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</si>
  <si>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</si>
  <si>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</si>
  <si>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</si>
  <si>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</si>
  <si>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</si>
  <si>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</si>
  <si>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</si>
  <si>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</si>
  <si>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</si>
  <si>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</si>
  <si>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</si>
  <si>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</si>
  <si>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</si>
  <si>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</si>
  <si>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</si>
  <si>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</si>
  <si>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</si>
  <si>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</si>
  <si>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</si>
  <si>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</si>
  <si>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</si>
  <si>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</si>
  <si>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</si>
  <si>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</si>
  <si>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</si>
  <si>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</si>
  <si>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</si>
  <si>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</si>
  <si>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</si>
  <si>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</si>
  <si>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</si>
  <si>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</si>
  <si>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</si>
  <si>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</si>
  <si>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</si>
  <si>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</si>
  <si>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</si>
  <si>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</si>
  <si>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</si>
  <si>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</si>
  <si>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</si>
  <si>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</si>
  <si>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</si>
  <si>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</si>
  <si>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</si>
  <si>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</si>
  <si>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</si>
  <si>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</si>
  <si>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</si>
  <si>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</si>
  <si>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</si>
  <si>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</si>
  <si>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</si>
  <si>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</si>
  <si>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</si>
  <si>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</si>
  <si>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</si>
  <si>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</si>
  <si>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</si>
  <si>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</si>
  <si>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</si>
  <si>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</si>
  <si>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</si>
  <si>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</si>
  <si>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</si>
  <si>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</si>
  <si>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</si>
  <si>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</si>
  <si>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</si>
  <si>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</si>
  <si>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</si>
  <si>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</si>
  <si>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</si>
  <si>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</si>
  <si>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</si>
  <si>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</si>
  <si>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</si>
  <si>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</si>
  <si>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</si>
  <si>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</si>
  <si>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</si>
  <si>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</si>
  <si>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</si>
  <si>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</si>
  <si>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</si>
  <si>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</si>
  <si>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</si>
  <si>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</si>
  <si>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</si>
  <si>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</si>
  <si>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</si>
  <si>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</si>
  <si>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</si>
  <si>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</si>
  <si>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</si>
  <si>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</si>
  <si>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</si>
  <si>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</si>
  <si>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</si>
  <si>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</si>
  <si>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</si>
  <si>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</si>
  <si>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</si>
  <si>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</si>
  <si>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</si>
  <si>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</si>
  <si>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</si>
  <si>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</si>
  <si>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</si>
  <si>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</si>
  <si>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</si>
  <si>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</si>
  <si>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</si>
  <si>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</si>
  <si>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</si>
  <si>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</si>
  <si>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</si>
  <si>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</si>
  <si>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</si>
  <si>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</si>
  <si>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</si>
  <si>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</si>
  <si>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</si>
  <si>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</si>
  <si>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</si>
  <si>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</si>
  <si>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</si>
  <si>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</si>
  <si>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</si>
  <si>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</si>
  <si>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</si>
  <si>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</si>
  <si>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</si>
  <si>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</si>
  <si>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</si>
  <si>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</si>
  <si>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</si>
  <si>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</si>
  <si>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</si>
  <si>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</si>
  <si>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</si>
  <si>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</si>
  <si>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</si>
  <si>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</si>
  <si>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</si>
  <si>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</si>
  <si>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</si>
  <si>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</si>
  <si>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</si>
  <si>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</si>
  <si>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</si>
  <si>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</si>
  <si>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</si>
  <si>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</si>
  <si>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</si>
  <si>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</si>
  <si>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</si>
  <si>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</si>
  <si>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</si>
  <si>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</si>
  <si>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</si>
  <si>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</si>
  <si>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</si>
  <si>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</si>
  <si>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</si>
  <si>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</si>
  <si>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</si>
  <si>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</si>
  <si>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</si>
  <si>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</si>
  <si>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</si>
  <si>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</si>
  <si>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</si>
  <si>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</si>
  <si>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</si>
  <si>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</si>
  <si>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</si>
  <si>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</si>
  <si>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</si>
  <si>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</si>
  <si>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</si>
  <si>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</si>
  <si>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</si>
  <si>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</si>
  <si>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</si>
  <si>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</si>
  <si>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</si>
  <si>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</si>
  <si>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</si>
  <si>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</si>
  <si>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</si>
  <si>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</si>
  <si>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</si>
  <si>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</si>
  <si>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</si>
  <si>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</si>
  <si>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</si>
  <si>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</si>
  <si>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</si>
  <si>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</si>
  <si>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</si>
  <si>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</si>
  <si>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</si>
  <si>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</si>
  <si>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</si>
  <si>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</si>
  <si>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</si>
  <si>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</si>
  <si>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</si>
  <si>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</si>
  <si>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</si>
  <si>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</si>
  <si>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</si>
  <si>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</si>
  <si>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</si>
  <si>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</si>
  <si>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</si>
  <si>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</si>
  <si>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</si>
  <si>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</si>
  <si>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</si>
  <si>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</si>
  <si>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</si>
  <si>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</si>
  <si>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</si>
  <si>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</si>
  <si>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</si>
  <si>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</si>
  <si>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</si>
  <si>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</si>
  <si>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</si>
  <si>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</si>
  <si>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</si>
  <si>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</si>
  <si>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</si>
  <si>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</si>
  <si>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</si>
  <si>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</si>
  <si>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</si>
  <si>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</si>
  <si>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</si>
  <si>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</si>
  <si>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</si>
  <si>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</si>
  <si>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</si>
  <si>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</si>
  <si>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</si>
  <si>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</si>
  <si>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</si>
  <si>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</si>
  <si>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</si>
  <si>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</si>
  <si>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</si>
  <si>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</si>
  <si>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</si>
  <si>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</si>
  <si>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</si>
  <si>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</si>
  <si>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</si>
  <si>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</si>
  <si>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</si>
  <si>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</si>
  <si>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</si>
  <si>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</si>
  <si>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</si>
  <si>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</si>
  <si>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</si>
  <si>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</si>
  <si>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</si>
  <si>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</si>
  <si>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</si>
  <si>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</si>
  <si>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</si>
  <si>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</si>
  <si>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</si>
  <si>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</si>
  <si>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</si>
  <si>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</si>
  <si>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</si>
  <si>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</si>
  <si>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</si>
  <si>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</si>
  <si>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</si>
  <si>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</si>
  <si>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</si>
  <si>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</si>
  <si>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</si>
  <si>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</si>
  <si>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</si>
  <si>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</si>
  <si>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</si>
  <si>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</si>
  <si>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</si>
  <si>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</si>
  <si>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</si>
  <si>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</si>
  <si>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</si>
  <si>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</si>
  <si>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</si>
  <si>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</si>
  <si>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</si>
  <si>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</si>
  <si>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</si>
  <si>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</si>
  <si>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</si>
  <si>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</si>
  <si>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</si>
  <si>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</si>
  <si>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</si>
  <si>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</si>
  <si>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</si>
  <si>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</si>
  <si>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</si>
  <si>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</si>
  <si>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</si>
  <si>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</si>
  <si>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</si>
  <si>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</si>
  <si>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</si>
  <si>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</si>
  <si>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</si>
  <si>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</si>
  <si>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</si>
  <si>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</si>
  <si>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</si>
  <si>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</si>
  <si>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</si>
  <si>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</si>
  <si>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</si>
  <si>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</si>
  <si>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</si>
  <si>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</si>
  <si>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</si>
  <si>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</si>
  <si>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</si>
  <si>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</si>
  <si>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</si>
  <si>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</si>
  <si>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</si>
  <si>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</si>
  <si>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</si>
  <si>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</si>
  <si>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</si>
  <si>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</si>
  <si>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</si>
  <si>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</si>
  <si>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</si>
  <si>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</si>
  <si>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</si>
  <si>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</si>
  <si>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</si>
  <si>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</si>
  <si>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</si>
  <si>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</si>
  <si>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</si>
  <si>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</si>
  <si>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</si>
  <si>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</si>
  <si>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</si>
  <si>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</si>
  <si>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</si>
  <si>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</si>
  <si>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</si>
  <si>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</si>
  <si>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</si>
  <si>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</si>
  <si>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</si>
  <si>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</si>
  <si>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</si>
  <si>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</si>
  <si>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</si>
  <si>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</si>
  <si>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</si>
  <si>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</si>
  <si>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</si>
  <si>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</si>
  <si>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</si>
  <si>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</si>
  <si>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</si>
  <si>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</si>
  <si>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</si>
  <si>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</si>
  <si>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</si>
  <si>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</si>
  <si>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</si>
  <si>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</si>
  <si>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</si>
  <si>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</si>
  <si>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</si>
  <si>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</si>
  <si>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</si>
  <si>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</si>
  <si>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</si>
  <si>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</si>
  <si>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</si>
  <si>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</si>
  <si>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</si>
  <si>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</si>
  <si>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</si>
  <si>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</si>
  <si>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</si>
  <si>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</si>
  <si>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</si>
  <si>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</si>
  <si>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</si>
  <si>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</si>
  <si>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</si>
  <si>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</si>
  <si>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</si>
  <si>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</si>
  <si>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</si>
  <si>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</si>
  <si>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</si>
  <si>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</si>
  <si>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</si>
  <si>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</si>
  <si>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</si>
  <si>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</si>
  <si>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</si>
  <si>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</si>
  <si>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</si>
  <si>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</si>
  <si>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</si>
  <si>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</si>
  <si>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</si>
  <si>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</si>
  <si>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</si>
  <si>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</si>
  <si>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</si>
  <si>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</si>
  <si>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</si>
  <si>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</si>
  <si>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</si>
  <si>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</si>
  <si>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</si>
  <si>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</si>
  <si>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</si>
  <si>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</si>
  <si>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</si>
  <si>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</si>
  <si>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</si>
  <si>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</si>
  <si>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</si>
  <si>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</si>
  <si>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</si>
  <si>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</si>
  <si>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</si>
  <si>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</si>
  <si>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</si>
  <si>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</si>
  <si>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</si>
  <si>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</si>
  <si>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</si>
  <si>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</si>
  <si>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</si>
  <si>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</si>
  <si>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</si>
  <si>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</si>
  <si>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</si>
  <si>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</si>
  <si>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</si>
  <si>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</si>
  <si>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</si>
  <si>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</si>
  <si>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</si>
  <si>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</si>
  <si>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</si>
  <si>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</si>
  <si>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</si>
  <si>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</si>
  <si>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</si>
  <si>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</si>
  <si>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</si>
  <si>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</si>
  <si>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</si>
  <si>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</si>
  <si>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</si>
  <si>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</si>
  <si>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</si>
  <si>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</si>
  <si>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</si>
  <si>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</si>
  <si>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</si>
  <si>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</si>
  <si>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</si>
  <si>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</si>
  <si>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</si>
  <si>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</si>
  <si>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</si>
  <si>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</si>
  <si>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</si>
  <si>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</si>
  <si>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</si>
  <si>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</si>
  <si>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</si>
  <si>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</si>
  <si>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</si>
  <si>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</si>
  <si>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</si>
  <si>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</si>
  <si>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</si>
  <si>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</si>
  <si>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</si>
  <si>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</si>
  <si>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</si>
  <si>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</si>
  <si>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</si>
  <si>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</si>
  <si>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</si>
  <si>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</si>
  <si>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</si>
  <si>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</si>
  <si>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</si>
  <si>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</si>
  <si>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</si>
  <si>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</si>
  <si>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</si>
  <si>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</si>
  <si>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</si>
  <si>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</si>
  <si>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</si>
  <si>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</si>
  <si>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</si>
  <si>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</si>
  <si>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</si>
  <si>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</si>
  <si>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</si>
  <si>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</si>
  <si>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</si>
  <si>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</si>
  <si>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</si>
  <si>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</si>
  <si>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</si>
  <si>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</si>
  <si>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</si>
  <si>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</si>
  <si>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</si>
  <si>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</si>
  <si>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</si>
  <si>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</si>
  <si>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</si>
  <si>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</si>
  <si>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</si>
  <si>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</si>
  <si>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</si>
  <si>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</si>
  <si>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</si>
  <si>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</si>
  <si>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</si>
  <si>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</si>
  <si>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</si>
  <si>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</si>
  <si>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</si>
  <si>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</si>
  <si>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</si>
  <si>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</si>
  <si>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</si>
  <si>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</si>
  <si>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</si>
  <si>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</si>
  <si>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</si>
  <si>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</si>
  <si>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</si>
  <si>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</si>
  <si>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</si>
  <si>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</si>
  <si>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</si>
  <si>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</si>
  <si>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</si>
  <si>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</si>
  <si>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</si>
  <si>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</si>
  <si>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</si>
  <si>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</si>
  <si>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</si>
  <si>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</si>
  <si>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</si>
  <si>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</si>
  <si>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</si>
  <si>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</si>
  <si>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</si>
  <si>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</si>
  <si>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</si>
  <si>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</si>
  <si>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</si>
  <si>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</si>
  <si>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</si>
  <si>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</si>
  <si>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</si>
  <si>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</si>
  <si>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</si>
  <si>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</si>
  <si>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</si>
  <si>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</si>
  <si>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</si>
  <si>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</si>
  <si>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</si>
  <si>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</si>
  <si>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</si>
  <si>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</si>
  <si>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</si>
  <si>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</si>
  <si>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</si>
  <si>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</si>
  <si>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</si>
  <si>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</si>
  <si>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</si>
  <si>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</si>
  <si>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</si>
  <si>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</si>
  <si>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</si>
  <si>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</si>
  <si>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</si>
  <si>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</si>
  <si>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</si>
  <si>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</si>
  <si>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</si>
  <si>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</si>
  <si>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</si>
  <si>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</si>
  <si>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</si>
  <si>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</si>
  <si>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</si>
  <si>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</si>
  <si>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</si>
  <si>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</si>
  <si>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</si>
  <si>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</si>
  <si>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</si>
  <si>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</si>
  <si>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</si>
  <si>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</si>
  <si>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</si>
  <si>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</si>
  <si>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</si>
  <si>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</si>
  <si>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</si>
  <si>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</si>
  <si>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</si>
  <si>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</si>
  <si>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</si>
  <si>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</si>
  <si>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</si>
  <si>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</si>
  <si>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</si>
  <si>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</si>
  <si>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</si>
  <si>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</si>
  <si>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</si>
  <si>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</si>
  <si>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</si>
  <si>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</si>
  <si>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</si>
  <si>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</si>
  <si>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</si>
  <si>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</si>
  <si>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</si>
  <si>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</si>
  <si>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</si>
  <si>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</si>
  <si>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</si>
  <si>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</si>
  <si>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</si>
  <si>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</si>
  <si>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</si>
  <si>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</si>
  <si>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</si>
  <si>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</si>
  <si>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</si>
  <si>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</si>
  <si>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</si>
  <si>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</si>
  <si>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</si>
  <si>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</si>
  <si>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</si>
  <si>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</si>
  <si>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</si>
  <si>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</si>
  <si>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</si>
  <si>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</si>
  <si>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</si>
  <si>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</si>
  <si>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</si>
  <si>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</si>
  <si>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</si>
  <si>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</si>
  <si>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</si>
  <si>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</si>
  <si>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</si>
  <si>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</si>
  <si>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</si>
  <si>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</si>
  <si>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</si>
  <si>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</si>
  <si>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</si>
  <si>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</si>
  <si>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</si>
  <si>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</si>
  <si>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</si>
  <si>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</si>
  <si>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</si>
  <si>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</si>
  <si>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</si>
  <si>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</si>
  <si>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</si>
  <si>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</si>
  <si>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</si>
  <si>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</si>
  <si>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</si>
  <si>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</si>
  <si>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</si>
  <si>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</si>
  <si>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</si>
  <si>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</si>
  <si>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</si>
  <si>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</si>
  <si>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</si>
  <si>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</si>
  <si>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</si>
  <si>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</si>
  <si>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</si>
  <si>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</si>
  <si>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</si>
  <si>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</si>
  <si>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</si>
  <si>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</si>
  <si>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</si>
  <si>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</si>
  <si>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</si>
  <si>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</si>
  <si>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</si>
  <si>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</si>
  <si>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</si>
  <si>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</si>
  <si>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</si>
  <si>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</si>
  <si>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</si>
  <si>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</si>
  <si>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</si>
  <si>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</si>
  <si>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</si>
  <si>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</si>
  <si>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</si>
  <si>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</si>
  <si>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</si>
  <si>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</si>
  <si>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</si>
  <si>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</si>
  <si>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</si>
  <si>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</si>
  <si>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</si>
  <si>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</si>
  <si>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</si>
  <si>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</si>
  <si>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</si>
  <si>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</si>
  <si>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</si>
  <si>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</si>
  <si>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</si>
  <si>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</si>
  <si>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</si>
  <si>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</si>
  <si>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</si>
  <si>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</si>
  <si>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</si>
  <si>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</si>
  <si>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</si>
  <si>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</si>
  <si>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</si>
  <si>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</si>
  <si>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</si>
  <si>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</si>
  <si>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</si>
  <si>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</si>
  <si>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</si>
  <si>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</si>
  <si>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</si>
  <si>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</si>
  <si>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</si>
  <si>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</si>
  <si>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</si>
  <si>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</si>
  <si>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</si>
  <si>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</si>
  <si>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</si>
  <si>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</si>
  <si>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</si>
  <si>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</si>
  <si>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</si>
  <si>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</si>
  <si>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</si>
  <si>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</si>
  <si>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</si>
  <si>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</si>
  <si>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</si>
  <si>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</si>
  <si>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</si>
  <si>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</si>
  <si>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</si>
  <si>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</si>
  <si>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</si>
  <si>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</si>
  <si>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</si>
  <si>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</si>
  <si>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</si>
  <si>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</si>
  <si>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</si>
  <si>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</si>
  <si>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</si>
  <si>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</si>
  <si>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</si>
  <si>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</si>
  <si>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</si>
  <si>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</si>
  <si>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</si>
  <si>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</si>
  <si>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</si>
  <si>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</si>
  <si>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</si>
  <si>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</si>
  <si>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</si>
  <si>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</si>
  <si>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</si>
  <si>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</si>
  <si>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</si>
  <si>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</si>
  <si>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</si>
  <si>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</si>
  <si>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</si>
  <si>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</si>
  <si>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</si>
  <si>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</si>
  <si>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</si>
  <si>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</si>
  <si>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</si>
  <si>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</si>
  <si>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</si>
  <si>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</si>
  <si>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</si>
  <si>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</si>
  <si>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</si>
  <si>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</si>
  <si>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</si>
  <si>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</si>
  <si>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</si>
  <si>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</si>
  <si>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</si>
  <si>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</si>
  <si>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</si>
  <si>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</si>
  <si>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</si>
  <si>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</si>
  <si>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</si>
  <si>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</si>
  <si>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</si>
  <si>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</si>
  <si>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</si>
  <si>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</si>
  <si>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</si>
  <si>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</si>
  <si>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</si>
  <si>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</si>
  <si>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</si>
  <si>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</si>
  <si>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</si>
  <si>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</si>
  <si>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</si>
  <si>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</si>
  <si>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</si>
  <si>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</si>
  <si>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</si>
  <si>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</si>
  <si>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</si>
  <si>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</si>
  <si>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</si>
  <si>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</si>
  <si>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</si>
  <si>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</si>
  <si>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</si>
  <si>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</si>
  <si>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</si>
  <si>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</si>
  <si>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</si>
  <si>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</si>
  <si>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</si>
  <si>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</si>
  <si>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</si>
  <si>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</si>
  <si>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</si>
  <si>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</si>
  <si>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</si>
  <si>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</si>
  <si>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</si>
  <si>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</si>
  <si>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</si>
  <si>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</si>
  <si>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</si>
  <si>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</si>
  <si>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</si>
  <si>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</si>
  <si>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</si>
  <si>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</si>
  <si>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</si>
  <si>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</si>
  <si>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</si>
  <si>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</si>
  <si>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</si>
  <si>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</si>
  <si>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</si>
  <si>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</si>
  <si>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</si>
  <si>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</si>
  <si>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</si>
  <si>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</si>
  <si>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</si>
  <si>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</si>
  <si>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</si>
  <si>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</si>
  <si>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</si>
  <si>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</si>
  <si>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</si>
  <si>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</si>
  <si>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</si>
  <si>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</si>
  <si>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</si>
  <si>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</si>
  <si>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</si>
  <si>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</si>
  <si>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</si>
  <si>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</si>
  <si>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</si>
  <si>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</si>
  <si>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</si>
  <si>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</si>
  <si>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</si>
  <si>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</si>
  <si>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</si>
  <si>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</si>
  <si>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</si>
  <si>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</si>
  <si>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</si>
  <si>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</si>
  <si>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</si>
  <si>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</si>
  <si>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</si>
  <si>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</si>
  <si>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</si>
  <si>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</si>
  <si>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</si>
  <si>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</si>
  <si>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</si>
  <si>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</si>
  <si>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</si>
  <si>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</si>
  <si>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</si>
  <si>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</si>
  <si>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</si>
  <si>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</si>
  <si>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</si>
  <si>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</si>
  <si>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</si>
  <si>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</si>
  <si>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</si>
  <si>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</si>
  <si>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</si>
  <si>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</si>
  <si>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</si>
  <si>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</si>
  <si>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</si>
  <si>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</si>
  <si>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</si>
  <si>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</si>
  <si>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</si>
  <si>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</si>
  <si>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</si>
  <si>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</si>
  <si>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</si>
  <si>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</si>
  <si>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</si>
  <si>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</si>
  <si>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</si>
  <si>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</si>
  <si>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</si>
  <si>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</si>
  <si>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</si>
  <si>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</si>
  <si>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</si>
  <si>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</si>
  <si>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</si>
  <si>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</si>
  <si>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</si>
  <si>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</si>
  <si>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</si>
  <si>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</si>
  <si>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</si>
  <si>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</si>
  <si>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</si>
  <si>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</si>
  <si>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</si>
  <si>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</si>
  <si>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</si>
  <si>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</si>
  <si>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</si>
  <si>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</si>
  <si>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</si>
  <si>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</si>
  <si>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</si>
  <si>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</si>
  <si>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</si>
  <si>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</si>
  <si>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</si>
  <si>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</si>
  <si>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</si>
  <si>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</si>
  <si>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</si>
  <si>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</si>
  <si>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</si>
  <si>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</si>
  <si>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</si>
  <si>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</si>
  <si>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</si>
  <si>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</si>
  <si>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</si>
  <si>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</si>
  <si>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</si>
  <si>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</si>
  <si>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</si>
  <si>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</si>
  <si>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</si>
  <si>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</si>
  <si>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</si>
  <si>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</si>
  <si>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</si>
  <si>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</si>
  <si>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</si>
  <si>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</si>
  <si>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</si>
  <si>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</si>
  <si>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</si>
  <si>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</si>
  <si>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</si>
  <si>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</si>
  <si>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</si>
  <si>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</si>
  <si>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</si>
  <si>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</si>
  <si>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</si>
  <si>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</si>
  <si>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</si>
  <si>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</si>
  <si>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</si>
  <si>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</si>
  <si>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</si>
  <si>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</si>
  <si>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</si>
  <si>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</si>
  <si>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</si>
  <si>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</si>
  <si>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</si>
  <si>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</si>
  <si>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</si>
  <si>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</si>
  <si>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</si>
  <si>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</si>
  <si>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</si>
  <si>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</si>
  <si>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</si>
  <si>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</si>
  <si>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</si>
  <si>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</si>
  <si>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</si>
  <si>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</si>
  <si>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</si>
  <si>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</si>
  <si>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</si>
  <si>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</si>
  <si>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</si>
  <si>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</si>
  <si>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</si>
  <si>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</si>
  <si>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</si>
  <si>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</si>
  <si>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</si>
  <si>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</si>
  <si>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</si>
  <si>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</si>
  <si>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</si>
  <si>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</si>
  <si>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</si>
  <si>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</si>
  <si>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</si>
  <si>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</si>
  <si>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</si>
  <si>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</si>
  <si>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</si>
  <si>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</si>
  <si>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</si>
  <si>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</si>
  <si>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</si>
  <si>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</si>
  <si>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</si>
  <si>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</si>
  <si>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</si>
  <si>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</si>
  <si>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</si>
  <si>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</si>
  <si>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</si>
  <si>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</si>
  <si>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</si>
  <si>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</si>
  <si>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</si>
  <si>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</si>
  <si>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</si>
  <si>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</si>
  <si>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</si>
  <si>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</si>
  <si>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</si>
  <si>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</si>
  <si>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</si>
  <si>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</si>
  <si>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</si>
  <si>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</si>
  <si>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</si>
  <si>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</si>
  <si>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</si>
  <si>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</si>
  <si>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</si>
  <si>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</si>
  <si>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</si>
  <si>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</si>
  <si>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</si>
  <si>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</si>
  <si>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</si>
  <si>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</si>
  <si>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</si>
  <si>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</si>
  <si>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</si>
  <si>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</si>
  <si>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</si>
  <si>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</si>
  <si>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</si>
  <si>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</si>
  <si>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</si>
  <si>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</si>
  <si>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</si>
  <si>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</si>
  <si>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</si>
  <si>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</si>
  <si>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</si>
  <si>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</si>
  <si>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</si>
  <si>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</si>
  <si>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</si>
  <si>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</si>
  <si>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</si>
  <si>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</si>
  <si>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</si>
  <si>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</si>
  <si>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</si>
  <si>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</si>
  <si>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</si>
  <si>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</si>
  <si>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</si>
  <si>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</si>
  <si>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</si>
  <si>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</si>
  <si>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</si>
  <si>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</si>
  <si>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</si>
  <si>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</si>
  <si>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</si>
  <si>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</si>
  <si>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</si>
  <si>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</si>
  <si>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</si>
  <si>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</si>
  <si>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</si>
  <si>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</si>
  <si>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</si>
  <si>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</si>
  <si>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</si>
  <si>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</si>
  <si>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</si>
  <si>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</si>
  <si>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</si>
  <si>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</si>
  <si>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</si>
  <si>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</si>
  <si>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</si>
  <si>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</si>
  <si>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</si>
  <si>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</si>
  <si>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</si>
  <si>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</si>
  <si>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</si>
  <si>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</si>
  <si>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</si>
  <si>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</si>
  <si>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</si>
  <si>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</si>
  <si>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</si>
  <si>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</si>
  <si>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</si>
  <si>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</si>
  <si>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</si>
  <si>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</si>
  <si>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</si>
  <si>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</si>
  <si>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</si>
  <si>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</si>
  <si>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</si>
  <si>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</si>
  <si>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</si>
  <si>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</si>
  <si>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</si>
  <si>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</si>
  <si>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</si>
  <si>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</si>
  <si>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</si>
  <si>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</si>
  <si>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</si>
  <si>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</si>
  <si>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</si>
  <si>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</si>
  <si>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</si>
  <si>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</si>
  <si>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</si>
  <si>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</si>
  <si>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</si>
  <si>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</si>
  <si>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</si>
  <si>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</si>
  <si>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</si>
  <si>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</si>
  <si>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</si>
  <si>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</si>
  <si>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</si>
  <si>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</si>
  <si>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</si>
  <si>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</si>
  <si>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</si>
  <si>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</si>
  <si>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</si>
  <si>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</si>
  <si>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</si>
  <si>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</si>
  <si>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</si>
  <si>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</si>
  <si>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</si>
  <si>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</si>
  <si>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</si>
  <si>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</si>
  <si>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</si>
  <si>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</si>
  <si>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</si>
  <si>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</si>
  <si>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</si>
  <si>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</si>
  <si>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</si>
  <si>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</si>
  <si>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</si>
  <si>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</si>
  <si>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</si>
  <si>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</si>
  <si>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</si>
  <si>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</si>
  <si>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</si>
  <si>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</si>
  <si>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</si>
  <si>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</si>
  <si>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</si>
  <si>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</si>
  <si>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</si>
  <si>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</si>
  <si>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</si>
  <si>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</si>
  <si>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</si>
  <si>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</si>
  <si>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</si>
  <si>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</si>
  <si>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</si>
  <si>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</si>
  <si>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</si>
  <si>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</si>
  <si>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</si>
  <si>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</si>
  <si>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</si>
  <si>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</si>
  <si>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</si>
  <si>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</si>
  <si>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</si>
  <si>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</si>
  <si>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</si>
  <si>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</si>
  <si>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</si>
  <si>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</si>
  <si>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</si>
  <si>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</si>
  <si>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</si>
  <si>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</si>
  <si>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</si>
  <si>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</si>
  <si>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</si>
  <si>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</si>
  <si>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</si>
  <si>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</si>
  <si>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</si>
  <si>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</si>
  <si>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</si>
  <si>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</si>
  <si>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</si>
  <si>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</si>
  <si>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</si>
  <si>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</si>
  <si>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</si>
  <si>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</si>
  <si>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</si>
  <si>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</si>
  <si>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</si>
  <si>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</si>
  <si>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</si>
  <si>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</si>
  <si>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</si>
  <si>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</si>
  <si>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</si>
  <si>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</si>
  <si>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</si>
  <si>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</si>
  <si>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</si>
  <si>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</si>
  <si>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</si>
  <si>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</si>
  <si>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</si>
  <si>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</si>
  <si>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</si>
  <si>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</si>
  <si>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</si>
  <si>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</si>
  <si>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</si>
  <si>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</si>
  <si>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</si>
  <si>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</si>
  <si>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</si>
  <si>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</si>
  <si>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</si>
  <si>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</si>
  <si>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</si>
  <si>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</si>
  <si>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</si>
  <si>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</si>
  <si>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</si>
  <si>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</si>
  <si>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</si>
  <si>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</si>
  <si>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</si>
  <si>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</si>
  <si>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</si>
  <si>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</si>
  <si>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</si>
  <si>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</si>
  <si>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</si>
  <si>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</si>
  <si>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</si>
  <si>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</si>
  <si>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</si>
  <si>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</si>
  <si>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</si>
  <si>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</si>
  <si>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</si>
  <si>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</si>
  <si>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</si>
  <si>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</si>
  <si>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</si>
  <si>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</si>
  <si>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</si>
  <si>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</si>
  <si>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</si>
  <si>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</si>
  <si>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</si>
  <si>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</si>
  <si>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</si>
  <si>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</si>
  <si>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</si>
  <si>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</si>
  <si>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</si>
  <si>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</si>
  <si>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</si>
  <si>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</si>
  <si>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</si>
  <si>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</si>
  <si>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</si>
  <si>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</si>
  <si>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</si>
  <si>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</si>
  <si>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</si>
  <si>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</si>
  <si>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</si>
  <si>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</si>
  <si>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</si>
  <si>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</si>
  <si>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</si>
  <si>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</si>
  <si>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</si>
  <si>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</si>
  <si>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</si>
  <si>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</si>
  <si>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</si>
  <si>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</si>
  <si>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</si>
  <si>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</si>
  <si>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</si>
  <si>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</si>
  <si>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</si>
  <si>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</si>
  <si>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</si>
  <si>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</si>
  <si>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</si>
  <si>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</si>
  <si>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</si>
  <si>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</si>
  <si>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</si>
  <si>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</si>
  <si>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</si>
  <si>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</si>
  <si>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</si>
  <si>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</si>
  <si>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</si>
  <si>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</si>
  <si>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</si>
  <si>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</si>
  <si>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</si>
  <si>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</si>
  <si>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</si>
  <si>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</si>
  <si>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</si>
  <si>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</si>
  <si>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</si>
  <si>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</si>
  <si>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</si>
  <si>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</si>
  <si>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</si>
  <si>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</si>
  <si>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</si>
  <si>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</si>
  <si>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</si>
  <si>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</si>
  <si>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</si>
  <si>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</si>
  <si>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</si>
  <si>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</si>
  <si>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</si>
  <si>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</si>
  <si>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</si>
  <si>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</si>
  <si>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</si>
  <si>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</si>
  <si>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</si>
  <si>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</si>
  <si>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</si>
  <si>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</si>
  <si>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</si>
  <si>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</si>
  <si>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</si>
  <si>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</si>
  <si>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</si>
  <si>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</si>
  <si>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</si>
  <si>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</si>
  <si>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</si>
  <si>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</si>
  <si>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</si>
  <si>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</si>
  <si>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</si>
  <si>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</si>
  <si>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</si>
  <si>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</si>
  <si>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</si>
  <si>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</si>
  <si>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</si>
  <si>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</si>
  <si>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</si>
  <si>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</si>
  <si>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</si>
  <si>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</si>
  <si>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</si>
  <si>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</si>
  <si>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</si>
  <si>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</si>
  <si>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</si>
  <si>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</si>
  <si>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</si>
  <si>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</si>
  <si>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</si>
  <si>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</si>
  <si>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</si>
  <si>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</si>
  <si>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</si>
  <si>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</si>
  <si>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</si>
  <si>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</si>
  <si>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</si>
  <si>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</si>
  <si>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</si>
  <si>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</si>
  <si>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</si>
  <si>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</si>
  <si>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</si>
  <si>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</si>
  <si>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</si>
  <si>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</si>
  <si>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</si>
  <si>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</si>
  <si>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</si>
  <si>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</si>
  <si>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</si>
  <si>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</si>
  <si>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</si>
  <si>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</si>
  <si>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</si>
  <si>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</si>
  <si>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</si>
  <si>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</si>
  <si>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</si>
  <si>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</si>
  <si>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</si>
  <si>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</si>
  <si>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</si>
  <si>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</si>
  <si>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</si>
  <si>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</si>
  <si>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</si>
  <si>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</si>
  <si>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</si>
  <si>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</si>
  <si>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</si>
  <si>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</si>
  <si>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</si>
  <si>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</si>
  <si>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</si>
  <si>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</si>
  <si>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</si>
  <si>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</si>
  <si>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</si>
  <si>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</si>
  <si>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</si>
  <si>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</si>
  <si>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</si>
  <si>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</si>
  <si>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</si>
  <si>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</si>
  <si>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</si>
  <si>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</si>
  <si>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</si>
  <si>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</si>
  <si>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</si>
  <si>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</si>
  <si>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</si>
  <si>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</si>
  <si>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</si>
  <si>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</si>
  <si>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</si>
  <si>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</si>
  <si>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</si>
  <si>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</si>
  <si>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</si>
  <si>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</si>
  <si>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</si>
  <si>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</si>
  <si>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</si>
  <si>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</si>
  <si>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</si>
  <si>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</si>
  <si>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</si>
  <si>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</si>
  <si>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</si>
  <si>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</si>
  <si>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</si>
  <si>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</si>
  <si>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</si>
  <si>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</si>
  <si>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</si>
  <si>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</si>
  <si>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</si>
  <si>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</si>
  <si>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</si>
  <si>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</si>
  <si>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</si>
  <si>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</si>
  <si>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</si>
  <si>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</si>
  <si>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</si>
  <si>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</si>
  <si>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</si>
  <si>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</si>
  <si>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</si>
  <si>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</si>
  <si>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</si>
  <si>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</si>
  <si>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</si>
  <si>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</si>
  <si>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</si>
  <si>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</si>
  <si>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</si>
  <si>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</si>
  <si>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</si>
  <si>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</si>
  <si>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</si>
  <si>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</si>
  <si>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</si>
  <si>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</si>
  <si>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</si>
  <si>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</si>
  <si>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</si>
  <si>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</si>
  <si>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</si>
  <si>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</si>
  <si>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</si>
  <si>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</si>
  <si>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</si>
  <si>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</si>
  <si>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</si>
  <si>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</si>
  <si>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</si>
  <si>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</si>
  <si>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</si>
  <si>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</si>
  <si>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</si>
  <si>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</si>
  <si>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</si>
  <si>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</si>
  <si>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</si>
  <si>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</si>
  <si>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</si>
  <si>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</si>
  <si>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</si>
  <si>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</si>
  <si>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</si>
  <si>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</si>
  <si>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</si>
  <si>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</si>
  <si>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</si>
  <si>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</si>
  <si>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</si>
  <si>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</si>
  <si>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</si>
  <si>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</si>
  <si>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</si>
  <si>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</si>
  <si>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</si>
  <si>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</si>
  <si>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</si>
  <si>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</si>
  <si>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</si>
  <si>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</si>
  <si>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</si>
  <si>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</si>
  <si>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</si>
  <si>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</si>
  <si>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</si>
  <si>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</si>
  <si>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</si>
  <si>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</si>
  <si>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</si>
  <si>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</si>
  <si>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</si>
  <si>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</si>
  <si>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</si>
  <si>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</si>
  <si>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</si>
  <si>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</si>
  <si>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</si>
  <si>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</si>
  <si>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</si>
  <si>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</si>
  <si>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</si>
  <si>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</si>
  <si>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</si>
  <si>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</si>
  <si>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</si>
  <si>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</si>
  <si>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</si>
  <si>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</si>
  <si>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</si>
  <si>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</si>
  <si>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</si>
  <si>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</si>
  <si>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</si>
  <si>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</si>
  <si>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</si>
  <si>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</si>
  <si>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</si>
  <si>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</si>
  <si>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</si>
  <si>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</si>
  <si>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</si>
  <si>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</si>
  <si>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</si>
  <si>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</si>
  <si>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</si>
  <si>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</si>
  <si>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</si>
  <si>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</si>
  <si>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</si>
  <si>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</si>
  <si>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</si>
  <si>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</si>
  <si>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</si>
  <si>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</si>
  <si>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</si>
  <si>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</si>
  <si>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</si>
  <si>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</si>
  <si>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</si>
  <si>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</si>
  <si>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</si>
  <si>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</si>
  <si>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</si>
  <si>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</si>
  <si>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</si>
  <si>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</si>
  <si>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</si>
  <si>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</si>
  <si>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</si>
  <si>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</si>
  <si>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</si>
  <si>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</si>
  <si>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</si>
  <si>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</si>
  <si>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</si>
  <si>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</si>
  <si>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</si>
  <si>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</si>
  <si>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</si>
  <si>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</si>
  <si>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</si>
  <si>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</si>
  <si>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</si>
  <si>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</si>
  <si>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</si>
  <si>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</si>
  <si>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</si>
  <si>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</si>
  <si>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</si>
  <si>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</si>
  <si>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</si>
  <si>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</si>
  <si>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</si>
  <si>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</si>
  <si>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</si>
  <si>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</si>
  <si>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</si>
  <si>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</si>
  <si>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</si>
  <si>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</si>
  <si>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</si>
  <si>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</si>
  <si>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</si>
  <si>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</si>
  <si>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</si>
  <si>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</si>
  <si>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</si>
  <si>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</si>
  <si>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</si>
  <si>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</si>
  <si>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</si>
  <si>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</si>
  <si>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</si>
  <si>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</si>
  <si>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</si>
  <si>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</si>
  <si>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</si>
  <si>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</si>
  <si>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</si>
  <si>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</si>
  <si>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</si>
  <si>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</si>
  <si>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</si>
  <si>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</si>
  <si>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</si>
  <si>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</si>
  <si>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</si>
  <si>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</si>
  <si>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</si>
  <si>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</si>
  <si>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</si>
  <si>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</si>
  <si>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</si>
  <si>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</si>
  <si>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</si>
  <si>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</si>
  <si>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</si>
  <si>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</si>
  <si>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</si>
  <si>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</si>
  <si>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</si>
  <si>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</si>
  <si>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</si>
  <si>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</si>
  <si>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</si>
  <si>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</si>
  <si>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</si>
  <si>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</si>
  <si>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</si>
  <si>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</si>
  <si>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</si>
  <si>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</si>
  <si>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</si>
  <si>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</si>
  <si>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</si>
  <si>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</si>
  <si>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</si>
  <si>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</si>
  <si>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</si>
  <si>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</si>
  <si>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</si>
  <si>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</si>
  <si>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</si>
  <si>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</si>
  <si>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</si>
  <si>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</si>
  <si>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</si>
  <si>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</si>
  <si>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</si>
  <si>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</si>
  <si>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</si>
  <si>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</si>
  <si>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</si>
  <si>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</si>
  <si>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</si>
  <si>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</si>
  <si>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</si>
  <si>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</si>
  <si>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</si>
  <si>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</si>
  <si>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</si>
  <si>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</si>
  <si>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</si>
  <si>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</si>
  <si>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</si>
  <si>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</si>
  <si>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</si>
  <si>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</si>
  <si>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</si>
  <si>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</si>
  <si>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</si>
  <si>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</si>
  <si>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</si>
  <si>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</si>
  <si>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</si>
  <si>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</si>
  <si>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</si>
  <si>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</si>
  <si>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</si>
  <si>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</si>
  <si>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</si>
  <si>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</si>
  <si>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</si>
  <si>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</si>
  <si>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</si>
  <si>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</si>
  <si>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</si>
  <si>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</si>
  <si>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</si>
  <si>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</si>
  <si>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</si>
  <si>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</si>
  <si>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</si>
  <si>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</si>
  <si>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</si>
  <si>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</si>
  <si>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</si>
  <si>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</si>
  <si>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</si>
  <si>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</si>
  <si>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</si>
  <si>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</si>
  <si>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</si>
  <si>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</si>
  <si>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</si>
  <si>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</si>
  <si>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</si>
  <si>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</si>
  <si>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</si>
  <si>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</si>
  <si>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</si>
  <si>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</si>
  <si>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</si>
  <si>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</si>
  <si>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</si>
  <si>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</si>
  <si>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</si>
  <si>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</si>
  <si>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</si>
  <si>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</si>
  <si>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</si>
  <si>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</si>
  <si>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</si>
  <si>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</si>
  <si>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</si>
  <si>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</si>
  <si>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</si>
  <si>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</si>
  <si>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</si>
  <si>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</si>
  <si>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</si>
  <si>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</si>
  <si>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</si>
  <si>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</si>
  <si>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</si>
  <si>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</si>
  <si>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</si>
  <si>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</si>
  <si>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</si>
  <si>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</si>
  <si>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</si>
  <si>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</si>
  <si>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</si>
  <si>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</si>
  <si>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</si>
  <si>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</si>
  <si>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</si>
  <si>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</si>
  <si>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</si>
  <si>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</si>
  <si>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</si>
  <si>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</si>
  <si>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</si>
  <si>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</si>
  <si>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</si>
  <si>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</si>
  <si>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</si>
  <si>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</si>
  <si>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</si>
  <si>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</si>
  <si>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</si>
  <si>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</si>
  <si>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</si>
  <si>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</si>
  <si>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</si>
  <si>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</si>
  <si>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</si>
  <si>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</si>
  <si>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</si>
  <si>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</si>
  <si>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</si>
  <si>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</si>
  <si>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</si>
  <si>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</si>
  <si>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</si>
  <si>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</si>
  <si>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</si>
  <si>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</si>
  <si>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</si>
  <si>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</si>
  <si>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</si>
  <si>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</si>
  <si>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</si>
  <si>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</si>
  <si>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</si>
  <si>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</si>
  <si>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</si>
  <si>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</si>
  <si>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</si>
  <si>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</si>
  <si>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</si>
  <si>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</si>
  <si>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</si>
  <si>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</si>
  <si>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</si>
  <si>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</si>
  <si>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</si>
  <si>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</si>
  <si>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</si>
  <si>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</si>
  <si>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</si>
  <si>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</si>
  <si>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</si>
  <si>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</si>
  <si>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</si>
  <si>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</si>
  <si>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</si>
  <si>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</si>
  <si>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</si>
  <si>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</si>
  <si>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</si>
  <si>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</si>
  <si>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</si>
  <si>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</si>
  <si>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</si>
  <si>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</si>
  <si>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</si>
  <si>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</si>
  <si>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</si>
  <si>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</si>
  <si>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</si>
  <si>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</si>
  <si>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</si>
  <si>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</si>
  <si>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</si>
  <si>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</si>
  <si>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</si>
  <si>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</si>
  <si>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</si>
  <si>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</si>
  <si>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</si>
  <si>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</si>
  <si>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</si>
  <si>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</si>
  <si>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</si>
  <si>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</si>
  <si>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</si>
  <si>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</si>
  <si>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</si>
  <si>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</si>
  <si>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</si>
  <si>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</si>
  <si>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</si>
  <si>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</si>
  <si>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</si>
  <si>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</si>
  <si>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</si>
  <si>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</si>
  <si>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</si>
  <si>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</si>
  <si>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</si>
  <si>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</si>
  <si>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</si>
  <si>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</si>
  <si>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</si>
  <si>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</si>
  <si>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</si>
  <si>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</si>
  <si>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</si>
  <si>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</si>
  <si>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</si>
  <si>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</si>
  <si>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</si>
  <si>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</si>
  <si>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</si>
  <si>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</si>
  <si>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</si>
  <si>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</si>
  <si>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</si>
  <si>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</si>
  <si>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</si>
  <si>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</si>
  <si>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</si>
  <si>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</si>
  <si>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</si>
  <si>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</si>
  <si>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</si>
  <si>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</si>
  <si>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</si>
  <si>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</si>
  <si>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</si>
  <si>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</si>
  <si>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</si>
  <si>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</si>
  <si>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</si>
  <si>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</si>
  <si>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</si>
  <si>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</si>
  <si>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</si>
  <si>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</si>
  <si>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</si>
  <si>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</si>
  <si>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</si>
  <si>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</si>
  <si>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</si>
  <si>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</si>
  <si>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</si>
  <si>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</si>
  <si>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</si>
  <si>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</si>
  <si>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</si>
  <si>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</si>
  <si>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</si>
  <si>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</si>
  <si>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</si>
  <si>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</si>
  <si>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</si>
  <si>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</si>
  <si>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</si>
  <si>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</si>
  <si>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</si>
  <si>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</si>
  <si>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</si>
  <si>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</si>
  <si>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</si>
  <si>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</si>
  <si>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</si>
  <si>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</si>
  <si>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</si>
  <si>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</si>
  <si>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</si>
  <si>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</si>
  <si>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</si>
  <si>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</si>
  <si>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</si>
  <si>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</si>
  <si>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</si>
  <si>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</si>
  <si>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</si>
  <si>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</si>
  <si>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</si>
  <si>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</si>
  <si>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</si>
  <si>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</si>
  <si>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</si>
  <si>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</si>
  <si>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</si>
  <si>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</si>
  <si>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</si>
  <si>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</si>
  <si>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</si>
  <si>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</si>
  <si>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</si>
  <si>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</si>
  <si>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</si>
  <si>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</si>
  <si>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</si>
  <si>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</si>
  <si>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</si>
  <si>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</si>
  <si>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</si>
  <si>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</si>
  <si>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</si>
  <si>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</si>
  <si>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</si>
  <si>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</si>
  <si>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</si>
  <si>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</si>
  <si>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</si>
  <si>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</si>
  <si>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</si>
  <si>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</si>
  <si>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</si>
  <si>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</si>
  <si>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</si>
  <si>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</si>
  <si>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</si>
  <si>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</si>
  <si>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</si>
  <si>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</si>
  <si>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</si>
  <si>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</si>
  <si>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</si>
  <si>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</si>
  <si>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</si>
  <si>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</si>
  <si>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</si>
  <si>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</si>
  <si>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</si>
  <si>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</si>
  <si>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</si>
  <si>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</si>
  <si>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</si>
  <si>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</si>
  <si>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</si>
  <si>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</si>
  <si>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</si>
  <si>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</si>
  <si>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</si>
  <si>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</si>
  <si>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</si>
  <si>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</si>
  <si>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</si>
  <si>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</si>
  <si>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</si>
  <si>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</si>
  <si>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</si>
  <si>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</si>
  <si>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</si>
  <si>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</si>
  <si>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</si>
  <si>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</si>
  <si>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</si>
  <si>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</si>
  <si>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</si>
  <si>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</si>
  <si>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</si>
  <si>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</si>
  <si>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</si>
  <si>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</si>
  <si>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</si>
  <si>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</si>
  <si>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</si>
  <si>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</si>
  <si>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</si>
  <si>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</si>
  <si>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</si>
  <si>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</si>
  <si>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</si>
  <si>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</si>
  <si>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</si>
  <si>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</si>
  <si>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</si>
  <si>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</si>
  <si>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</si>
  <si>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</si>
  <si>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</si>
  <si>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</si>
  <si>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</si>
  <si>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</si>
  <si>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</si>
  <si>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</si>
  <si>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</si>
  <si>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</si>
  <si>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</si>
  <si>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</si>
  <si>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</si>
  <si>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</si>
  <si>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</si>
  <si>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</si>
  <si>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</si>
  <si>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</si>
  <si>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</si>
  <si>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</si>
  <si>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</si>
  <si>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</si>
  <si>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</si>
  <si>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</si>
  <si>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</si>
  <si>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</si>
  <si>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</si>
  <si>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</si>
  <si>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</si>
  <si>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</si>
  <si>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</si>
  <si>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</si>
  <si>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</si>
  <si>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</si>
  <si>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</si>
  <si>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</si>
  <si>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</si>
  <si>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</si>
  <si>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</si>
  <si>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</si>
  <si>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</si>
  <si>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</si>
  <si>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</si>
  <si>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</si>
  <si>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</si>
  <si>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</si>
  <si>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</si>
  <si>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</si>
  <si>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</si>
  <si>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</si>
  <si>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</si>
  <si>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</si>
  <si>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</si>
  <si>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</si>
  <si>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</si>
  <si>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</si>
  <si>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</si>
  <si>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</si>
  <si>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</si>
  <si>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</si>
  <si>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</si>
  <si>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</si>
  <si>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</si>
  <si>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</si>
  <si>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</si>
  <si>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</si>
  <si>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</si>
  <si>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</si>
  <si>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</si>
  <si>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</si>
  <si>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</si>
  <si>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</si>
  <si>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</si>
  <si>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</si>
  <si>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</si>
  <si>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</si>
  <si>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</si>
  <si>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</si>
  <si>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</si>
  <si>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</si>
  <si>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</si>
  <si>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</si>
  <si>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</si>
  <si>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</si>
  <si>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</si>
  <si>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</si>
  <si>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</si>
  <si>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</si>
  <si>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</si>
  <si>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</si>
  <si>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</si>
  <si>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</si>
  <si>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</si>
  <si>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</si>
  <si>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</si>
  <si>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</si>
  <si>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</si>
  <si>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</si>
  <si>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</si>
  <si>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</si>
  <si>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</si>
  <si>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</si>
  <si>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</si>
  <si>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</si>
  <si>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</si>
  <si>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</si>
  <si>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</si>
  <si>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</si>
  <si>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</si>
  <si>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</si>
  <si>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</si>
  <si>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</si>
  <si>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</si>
  <si>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</si>
  <si>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</si>
  <si>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</si>
  <si>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</si>
  <si>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</si>
  <si>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</si>
  <si>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</si>
  <si>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</si>
  <si>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</si>
  <si>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</si>
  <si>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</si>
  <si>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</si>
  <si>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</si>
  <si>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</si>
  <si>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</si>
  <si>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</si>
  <si>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</si>
  <si>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</si>
  <si>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</si>
  <si>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</si>
  <si>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</si>
  <si>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</si>
  <si>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</si>
  <si>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</si>
  <si>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</si>
  <si>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</si>
  <si>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</si>
  <si>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</si>
  <si>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</si>
  <si>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</si>
  <si>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</si>
  <si>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</si>
  <si>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</si>
  <si>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</si>
  <si>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</si>
  <si>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</si>
  <si>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</si>
  <si>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</si>
  <si>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</si>
  <si>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</si>
  <si>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</si>
  <si>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</si>
  <si>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</si>
  <si>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</si>
  <si>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</si>
  <si>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</si>
  <si>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</si>
  <si>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</si>
  <si>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</si>
  <si>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</si>
  <si>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</si>
  <si>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</si>
  <si>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</si>
  <si>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</si>
  <si>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</si>
  <si>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</si>
  <si>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</si>
  <si>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</si>
  <si>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</si>
  <si>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</si>
  <si>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</si>
  <si>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</si>
  <si>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</si>
  <si>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</si>
  <si>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</si>
  <si>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</si>
  <si>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</si>
  <si>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</si>
  <si>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</si>
  <si>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</si>
  <si>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</si>
  <si>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</si>
  <si>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</si>
  <si>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</si>
  <si>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</si>
  <si>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</si>
  <si>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</si>
  <si>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</si>
  <si>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</si>
  <si>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</si>
  <si>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</si>
  <si>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</si>
  <si>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</si>
  <si>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</si>
  <si>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</si>
  <si>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</si>
  <si>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</si>
  <si>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</si>
  <si>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</si>
  <si>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</si>
  <si>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</si>
  <si>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</si>
  <si>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</si>
  <si>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</si>
  <si>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</si>
  <si>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</si>
  <si>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</si>
  <si>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</si>
  <si>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</si>
  <si>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</si>
  <si>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</si>
  <si>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</si>
  <si>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</si>
  <si>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</si>
  <si>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</si>
  <si>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</si>
  <si>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</si>
  <si>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</si>
  <si>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</si>
  <si>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</si>
  <si>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</si>
  <si>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</si>
  <si>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</si>
  <si>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</si>
  <si>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</si>
  <si>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</si>
  <si>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</si>
  <si>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</si>
  <si>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</si>
  <si>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</si>
  <si>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</si>
  <si>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</si>
  <si>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</si>
  <si>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</si>
  <si>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</si>
  <si>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</si>
  <si>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</si>
  <si>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</si>
  <si>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</si>
  <si>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</si>
  <si>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</si>
  <si>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</si>
  <si>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</si>
  <si>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</si>
  <si>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</si>
  <si>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</si>
  <si>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</si>
  <si>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</si>
  <si>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</si>
  <si>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</si>
  <si>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</si>
  <si>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</si>
  <si>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</si>
  <si>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</si>
  <si>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</si>
  <si>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</si>
  <si>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</si>
  <si>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</si>
  <si>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</si>
  <si>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</si>
  <si>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</si>
  <si>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</si>
  <si>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</si>
  <si>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</si>
  <si>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</si>
  <si>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</si>
  <si>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</si>
  <si>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</si>
  <si>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</si>
  <si>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</si>
  <si>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</si>
  <si>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</si>
  <si>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</si>
  <si>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</si>
  <si>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</si>
  <si>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</si>
  <si>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</si>
  <si>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</si>
  <si>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</si>
  <si>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</si>
  <si>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</si>
  <si>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</si>
  <si>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</si>
  <si>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</si>
  <si>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</si>
  <si>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</si>
  <si>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</si>
  <si>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</si>
  <si>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</si>
  <si>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</si>
  <si>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</si>
  <si>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</si>
  <si>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</si>
  <si>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</si>
  <si>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</si>
  <si>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</si>
  <si>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</si>
  <si>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</si>
  <si>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</si>
  <si>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</si>
  <si>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</si>
  <si>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</si>
  <si>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</si>
  <si>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</si>
  <si>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</si>
  <si>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</si>
  <si>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</si>
  <si>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</si>
  <si>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</si>
  <si>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</si>
  <si>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</si>
  <si>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</si>
  <si>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</si>
  <si>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</si>
  <si>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</si>
  <si>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</si>
  <si>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</si>
  <si>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</si>
  <si>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</si>
  <si>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</si>
  <si>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</si>
  <si>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</si>
  <si>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</si>
  <si>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</si>
  <si>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</si>
  <si>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</si>
  <si>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</si>
  <si>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</si>
  <si>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</si>
  <si>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</si>
  <si>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</si>
  <si>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</si>
  <si>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</si>
  <si>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</si>
  <si>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</si>
  <si>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</si>
  <si>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</si>
  <si>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</si>
  <si>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</si>
  <si>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</si>
  <si>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</si>
  <si>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</si>
  <si>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</si>
  <si>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</si>
  <si>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</si>
  <si>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</si>
  <si>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</si>
  <si>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</si>
  <si>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</si>
  <si>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</si>
  <si>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</si>
  <si>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</si>
  <si>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</si>
  <si>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</si>
  <si>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</si>
  <si>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</si>
  <si>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</si>
  <si>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</si>
  <si>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</si>
  <si>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</si>
  <si>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</si>
  <si>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</si>
  <si>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</si>
  <si>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</si>
  <si>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</si>
  <si>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</si>
  <si>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</si>
  <si>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</si>
  <si>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</si>
  <si>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</si>
  <si>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</si>
  <si>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</si>
  <si>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</si>
  <si>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</si>
  <si>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</si>
  <si>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</si>
  <si>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</si>
  <si>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</si>
  <si>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</si>
  <si>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</si>
  <si>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</si>
  <si>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</si>
  <si>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</si>
  <si>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</si>
  <si>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</si>
  <si>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</si>
  <si>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</si>
  <si>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</si>
  <si>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</si>
  <si>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</si>
  <si>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</si>
  <si>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</si>
  <si>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</si>
  <si>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</si>
  <si>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</si>
  <si>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</si>
  <si>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</si>
  <si>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</si>
  <si>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</si>
  <si>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</si>
  <si>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</si>
  <si>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</si>
  <si>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</si>
  <si>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</si>
  <si>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</si>
  <si>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</si>
  <si>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</si>
  <si>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</si>
  <si>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</si>
  <si>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</si>
  <si>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</si>
  <si>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</si>
  <si>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</si>
  <si>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</si>
  <si>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</si>
  <si>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</si>
  <si>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</si>
  <si>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</si>
  <si>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</si>
  <si>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</si>
  <si>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</si>
  <si>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</si>
  <si>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</si>
  <si>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</si>
  <si>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</si>
  <si>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</si>
  <si>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</si>
  <si>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</si>
  <si>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</si>
  <si>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</si>
  <si>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</si>
  <si>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</si>
  <si>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</si>
  <si>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</si>
  <si>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</si>
  <si>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</si>
  <si>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</si>
  <si>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</si>
  <si>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</si>
  <si>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</si>
  <si>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</si>
  <si>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</si>
  <si>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</si>
  <si>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</si>
  <si>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</si>
  <si>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</si>
  <si>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</si>
  <si>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</si>
  <si>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</si>
  <si>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</si>
  <si>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</si>
  <si>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</si>
  <si>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</si>
  <si>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</si>
  <si>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</si>
  <si>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</si>
  <si>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</si>
  <si>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</si>
  <si>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</si>
  <si>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</si>
  <si>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</si>
  <si>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</si>
  <si>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</si>
  <si>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</si>
  <si>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</si>
  <si>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</si>
  <si>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</si>
  <si>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</si>
  <si>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</si>
  <si>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</si>
  <si>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</si>
  <si>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</si>
  <si>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</si>
  <si>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</si>
  <si>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</si>
  <si>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</si>
  <si>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</si>
  <si>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</si>
  <si>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</si>
  <si>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</si>
  <si>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</si>
  <si>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</si>
  <si>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</si>
  <si>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</si>
  <si>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</si>
  <si>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</si>
  <si>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</si>
  <si>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</si>
  <si>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</si>
  <si>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</si>
  <si>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</si>
  <si>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</si>
  <si>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</si>
  <si>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</si>
  <si>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</si>
  <si>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</si>
  <si>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</si>
  <si>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</si>
  <si>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</si>
  <si>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</si>
  <si>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</si>
  <si>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</si>
  <si>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</si>
  <si>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</si>
  <si>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</si>
  <si>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</si>
  <si>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</si>
  <si>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</si>
  <si>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</si>
  <si>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</si>
  <si>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</si>
  <si>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</si>
  <si>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</si>
  <si>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</si>
  <si>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</si>
  <si>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</si>
  <si>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</si>
  <si>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</si>
  <si>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</si>
  <si>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</si>
  <si>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</si>
  <si>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</si>
  <si>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</si>
  <si>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</si>
  <si>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</si>
  <si>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</si>
  <si>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</si>
  <si>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</si>
  <si>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</si>
  <si>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</si>
  <si>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</si>
  <si>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</si>
  <si>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</si>
  <si>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</si>
  <si>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</si>
  <si>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</si>
  <si>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</si>
  <si>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</si>
  <si>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</si>
  <si>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</si>
  <si>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</si>
  <si>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</si>
  <si>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</si>
  <si>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</si>
  <si>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</si>
  <si>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</si>
  <si>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</si>
  <si>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</si>
  <si>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</si>
  <si>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</si>
  <si>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</si>
  <si>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</si>
  <si>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</si>
  <si>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</si>
  <si>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</si>
  <si>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</si>
  <si>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</si>
  <si>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</si>
  <si>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</si>
  <si>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</si>
  <si>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</si>
  <si>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</si>
  <si>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</si>
  <si>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</si>
  <si>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</si>
  <si>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</si>
  <si>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</si>
  <si>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</si>
  <si>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</si>
  <si>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</si>
  <si>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</si>
  <si>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</si>
  <si>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</si>
  <si>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</si>
  <si>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</si>
  <si>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</si>
  <si>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</si>
  <si>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</si>
  <si>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</si>
  <si>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</si>
  <si>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</si>
  <si>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</si>
  <si>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</si>
  <si>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</si>
  <si>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</si>
  <si>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</si>
  <si>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</si>
  <si>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</si>
  <si>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</si>
  <si>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</si>
  <si>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</si>
  <si>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</si>
  <si>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</si>
  <si>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</si>
  <si>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</si>
  <si>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</si>
  <si>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</si>
  <si>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</si>
  <si>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</si>
  <si>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</si>
  <si>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</si>
  <si>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</si>
  <si>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</si>
  <si>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</si>
  <si>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</si>
  <si>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</si>
  <si>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</si>
  <si>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</si>
  <si>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</si>
  <si>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</si>
  <si>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</si>
  <si>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</si>
  <si>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</si>
  <si>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</si>
  <si>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</si>
  <si>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</si>
  <si>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</si>
  <si>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</si>
  <si>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</si>
  <si>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</si>
  <si>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</si>
  <si>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</si>
  <si>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</si>
  <si>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</si>
  <si>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</si>
  <si>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</si>
  <si>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</si>
  <si>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</si>
  <si>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</si>
  <si>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</si>
  <si>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</si>
  <si>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</si>
  <si>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</si>
  <si>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</si>
  <si>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</si>
  <si>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</si>
  <si>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</si>
  <si>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</si>
  <si>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</si>
  <si>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</si>
  <si>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</si>
  <si>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</si>
  <si>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</si>
  <si>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</si>
  <si>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</si>
  <si>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</si>
  <si>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</si>
  <si>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</si>
  <si>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</si>
  <si>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</si>
  <si>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</si>
  <si>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</si>
  <si>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</si>
  <si>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</si>
  <si>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</si>
  <si>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</si>
  <si>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</si>
  <si>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</si>
  <si>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</si>
  <si>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</si>
  <si>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</si>
  <si>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</si>
  <si>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</si>
  <si>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</si>
  <si>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</si>
  <si>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</si>
  <si>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</si>
  <si>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</si>
  <si>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</si>
  <si>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</si>
  <si>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</si>
  <si>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</si>
  <si>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</si>
  <si>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</si>
  <si>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</si>
  <si>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</si>
  <si>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</si>
  <si>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</si>
  <si>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</si>
  <si>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</si>
  <si>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</si>
  <si>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</si>
  <si>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</si>
  <si>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</si>
  <si>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</si>
  <si>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</si>
  <si>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</si>
  <si>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</si>
  <si>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</si>
  <si>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</si>
  <si>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</si>
  <si>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</si>
  <si>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</si>
  <si>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</si>
  <si>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</si>
  <si>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</si>
  <si>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</si>
  <si>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</si>
  <si>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</si>
  <si>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</si>
  <si>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</si>
  <si>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</si>
  <si>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</si>
  <si>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</si>
  <si>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</si>
  <si>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</si>
  <si>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</si>
  <si>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</si>
  <si>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</si>
  <si>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</si>
  <si>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</si>
  <si>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</si>
  <si>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</si>
  <si>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</si>
  <si>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</si>
  <si>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</si>
  <si>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</si>
  <si>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</si>
  <si>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</si>
  <si>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</si>
  <si>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</si>
  <si>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</si>
  <si>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</si>
  <si>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</si>
  <si>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</si>
  <si>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</si>
  <si>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</si>
  <si>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</si>
  <si>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</si>
  <si>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</si>
  <si>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</si>
  <si>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</si>
  <si>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</si>
  <si>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</si>
  <si>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</si>
  <si>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</si>
  <si>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</si>
  <si>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</si>
  <si>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</si>
  <si>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</si>
  <si>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</si>
  <si>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</si>
  <si>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</si>
  <si>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</si>
  <si>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</si>
  <si>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</si>
  <si>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</si>
  <si>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</si>
  <si>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</si>
  <si>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</si>
  <si>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</si>
  <si>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</si>
  <si>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</si>
  <si>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</si>
  <si>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</si>
  <si>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</si>
  <si>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</si>
  <si>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</si>
  <si>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</si>
  <si>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</si>
  <si>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</si>
  <si>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</si>
  <si>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</si>
  <si>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</si>
  <si>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</si>
  <si>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</si>
  <si>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</si>
  <si>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</si>
  <si>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</si>
  <si>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</si>
  <si>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</si>
  <si>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</si>
  <si>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</si>
  <si>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</si>
  <si>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</si>
  <si>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</si>
  <si>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</si>
  <si>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</si>
  <si>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</si>
  <si>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</si>
  <si>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</si>
  <si>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</si>
  <si>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</si>
  <si>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</si>
  <si>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</si>
  <si>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</si>
  <si>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</si>
  <si>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</si>
  <si>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</si>
  <si>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</si>
  <si>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</si>
  <si>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</si>
  <si>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</si>
  <si>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</si>
  <si>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</si>
  <si>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</si>
  <si>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</si>
  <si>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</si>
  <si>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</si>
  <si>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</si>
  <si>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</si>
  <si>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</si>
  <si>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</si>
  <si>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</si>
  <si>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</si>
  <si>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</si>
  <si>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</si>
  <si>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</si>
  <si>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</si>
  <si>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</si>
  <si>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</si>
  <si>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</si>
  <si>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</si>
  <si>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</si>
  <si>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</si>
  <si>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</si>
  <si>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</si>
  <si>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</si>
  <si>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</si>
  <si>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</si>
  <si>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</si>
  <si>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</si>
  <si>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</si>
  <si>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</si>
  <si>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</si>
  <si>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</si>
  <si>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</si>
  <si>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</si>
  <si>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</si>
  <si>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</si>
  <si>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</si>
  <si>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</si>
  <si>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</si>
  <si>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</si>
  <si>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</si>
  <si>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</si>
  <si>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</si>
  <si>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</si>
  <si>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</si>
  <si>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</si>
  <si>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</si>
  <si>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</si>
  <si>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</si>
  <si>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</si>
  <si>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</si>
  <si>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</si>
  <si>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</si>
  <si>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</si>
  <si>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</si>
  <si>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</si>
  <si>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</si>
  <si>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</si>
  <si>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</si>
  <si>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</si>
  <si>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</si>
  <si>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</si>
  <si>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</si>
  <si>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</si>
  <si>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</si>
  <si>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</si>
  <si>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</si>
  <si>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</si>
  <si>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</si>
  <si>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</si>
  <si>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</si>
  <si>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</si>
  <si>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</si>
  <si>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</si>
  <si>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</si>
  <si>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</si>
  <si>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</si>
  <si>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</si>
  <si>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</si>
  <si>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</si>
  <si>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</si>
  <si>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</si>
  <si>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</si>
  <si>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</si>
  <si>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</si>
  <si>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</si>
  <si>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</si>
  <si>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</si>
  <si>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</si>
  <si>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</si>
  <si>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</si>
  <si>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</si>
  <si>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</si>
  <si>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</si>
  <si>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</si>
  <si>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</si>
  <si>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</si>
  <si>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</si>
  <si>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</si>
  <si>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</si>
  <si>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</si>
  <si>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</si>
  <si>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</si>
  <si>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</si>
  <si>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</si>
  <si>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</si>
  <si>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</si>
  <si>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</si>
  <si>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</si>
  <si>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</si>
  <si>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</si>
  <si>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</si>
  <si>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</si>
  <si>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</si>
  <si>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</si>
  <si>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</si>
  <si>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</si>
  <si>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</si>
  <si>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</si>
  <si>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</si>
  <si>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</si>
  <si>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</si>
  <si>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</si>
  <si>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</si>
  <si>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</si>
  <si>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</si>
  <si>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</si>
  <si>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</si>
  <si>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</si>
  <si>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</si>
  <si>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</si>
  <si>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</si>
  <si>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</si>
  <si>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</si>
  <si>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</si>
  <si>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</si>
  <si>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</si>
  <si>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</si>
  <si>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</si>
  <si>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</si>
  <si>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</si>
  <si>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</si>
  <si>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</si>
  <si>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</si>
  <si>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</si>
  <si>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</si>
  <si>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</si>
  <si>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</si>
  <si>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</si>
  <si>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</si>
  <si>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</si>
  <si>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</si>
  <si>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</si>
  <si>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</si>
  <si>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</si>
  <si>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</si>
  <si>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</si>
  <si>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</si>
  <si>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</si>
  <si>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</si>
  <si>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</si>
  <si>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</si>
  <si>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</si>
  <si>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</si>
  <si>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</si>
  <si>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</si>
  <si>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</si>
  <si>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</si>
  <si>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</si>
  <si>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</si>
  <si>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</si>
  <si>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</si>
  <si>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</si>
  <si>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</si>
  <si>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</si>
  <si>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</si>
  <si>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</si>
  <si>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</si>
  <si>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</si>
  <si>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</si>
  <si>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</si>
  <si>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</si>
  <si>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</si>
  <si>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</si>
  <si>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</si>
  <si>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</si>
  <si>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</si>
  <si>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</si>
  <si>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</si>
  <si>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</si>
  <si>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</si>
  <si>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</si>
  <si>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</si>
  <si>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</si>
  <si>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</si>
  <si>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</si>
  <si>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</si>
  <si>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</si>
  <si>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</si>
  <si>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</si>
  <si>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</si>
  <si>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</si>
  <si>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</si>
  <si>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</si>
  <si>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</si>
  <si>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</si>
  <si>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</si>
  <si>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</si>
  <si>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</si>
  <si>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</si>
  <si>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</si>
  <si>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</si>
  <si>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</si>
  <si>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</si>
  <si>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</si>
  <si>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</si>
  <si>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</si>
  <si>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</si>
  <si>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</si>
  <si>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</si>
  <si>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</si>
  <si>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</si>
  <si>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</si>
  <si>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</si>
  <si>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</si>
  <si>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</si>
  <si>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</si>
  <si>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</si>
  <si>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</si>
  <si>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</si>
  <si>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</si>
  <si>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</si>
  <si>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</si>
  <si>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</si>
  <si>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</si>
  <si>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</si>
  <si>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</si>
  <si>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</si>
  <si>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</si>
  <si>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</si>
  <si>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</si>
  <si>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</si>
  <si>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</si>
  <si>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</si>
  <si>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</si>
  <si>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</si>
  <si>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</si>
  <si>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</si>
  <si>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</si>
  <si>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</si>
  <si>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</si>
  <si>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</si>
  <si>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</si>
  <si>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</si>
  <si>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</si>
  <si>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</si>
  <si>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</si>
  <si>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</si>
  <si>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</si>
  <si>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</si>
  <si>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</si>
  <si>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</si>
  <si>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</si>
  <si>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</si>
  <si>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</si>
  <si>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</si>
  <si>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</si>
  <si>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</si>
  <si>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</si>
  <si>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</si>
  <si>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</si>
  <si>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</si>
  <si>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</si>
  <si>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</si>
  <si>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</si>
  <si>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</si>
  <si>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</si>
  <si>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</si>
  <si>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</si>
  <si>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</si>
  <si>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</si>
  <si>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</si>
  <si>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</si>
  <si>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</si>
  <si>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</si>
  <si>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</si>
  <si>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</si>
  <si>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</si>
  <si>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</si>
  <si>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</si>
  <si>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</si>
  <si>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</si>
  <si>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</si>
  <si>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</si>
  <si>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</si>
  <si>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</si>
  <si>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</si>
  <si>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</si>
  <si>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</si>
  <si>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</si>
  <si>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</si>
  <si>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</si>
  <si>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</si>
  <si>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</si>
  <si>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</si>
  <si>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</si>
  <si>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</si>
  <si>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</si>
  <si>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</si>
  <si>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</si>
  <si>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</si>
  <si>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</si>
  <si>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</si>
  <si>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</si>
  <si>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</si>
  <si>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</si>
  <si>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</si>
  <si>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</si>
  <si>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</si>
  <si>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</si>
  <si>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</si>
  <si>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</si>
  <si>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</si>
  <si>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</si>
  <si>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</si>
  <si>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</si>
  <si>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</si>
  <si>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</si>
  <si>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</si>
  <si>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</si>
  <si>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</si>
  <si>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</si>
  <si>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</si>
  <si>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</si>
  <si>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</si>
  <si>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</si>
  <si>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</si>
  <si>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</si>
  <si>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</si>
  <si>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</si>
  <si>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</si>
  <si>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</si>
  <si>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</si>
  <si>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</si>
  <si>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</si>
  <si>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</si>
  <si>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</si>
  <si>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</si>
  <si>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</si>
  <si>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</si>
  <si>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</si>
  <si>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</si>
  <si>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</si>
  <si>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</si>
  <si>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</si>
  <si>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</si>
  <si>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</si>
  <si>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</si>
  <si>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</si>
  <si>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</si>
  <si>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</si>
  <si>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</si>
  <si>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</si>
  <si>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</si>
  <si>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</si>
  <si>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</si>
  <si>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</si>
  <si>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</si>
  <si>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</si>
  <si>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</si>
  <si>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</si>
  <si>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</si>
  <si>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</si>
  <si>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</si>
  <si>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</si>
  <si>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</si>
  <si>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</si>
  <si>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</si>
  <si>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</si>
  <si>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</si>
  <si>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</si>
  <si>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</si>
  <si>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</si>
  <si>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</si>
  <si>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</si>
  <si>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</si>
  <si>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</si>
  <si>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</si>
  <si>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</si>
  <si>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</si>
  <si>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</si>
  <si>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</si>
  <si>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</si>
  <si>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</si>
  <si>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</si>
  <si>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</si>
  <si>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</si>
  <si>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</si>
  <si>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</si>
  <si>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</si>
  <si>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</si>
  <si>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</si>
  <si>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</si>
  <si>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</si>
  <si>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</si>
  <si>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</si>
  <si>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</si>
  <si>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</si>
  <si>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</si>
  <si>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</si>
  <si>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</si>
  <si>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</si>
  <si>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</si>
  <si>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</si>
  <si>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</si>
  <si>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</si>
  <si>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</si>
  <si>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</si>
  <si>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</si>
  <si>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</si>
  <si>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</si>
  <si>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</si>
  <si>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</si>
  <si>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</si>
  <si>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</si>
  <si>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</si>
  <si>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</si>
  <si>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</si>
  <si>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</si>
  <si>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</si>
  <si>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</si>
  <si>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</si>
  <si>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</si>
  <si>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</si>
  <si>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</si>
  <si>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</si>
  <si>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</si>
  <si>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</si>
  <si>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</si>
  <si>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</si>
  <si>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</si>
  <si>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</si>
  <si>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</si>
  <si>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</si>
  <si>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</si>
  <si>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</si>
  <si>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</si>
  <si>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</si>
  <si>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</si>
  <si>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</si>
  <si>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</si>
  <si>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</si>
  <si>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</si>
  <si>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</si>
  <si>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</si>
  <si>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</si>
  <si>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</si>
  <si>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</si>
  <si>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</si>
  <si>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</si>
  <si>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</si>
  <si>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</si>
  <si>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</si>
  <si>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</si>
  <si>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</si>
  <si>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</si>
  <si>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</si>
  <si>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</si>
  <si>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</si>
  <si>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</si>
  <si>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</si>
  <si>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</si>
  <si>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</si>
  <si>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</si>
  <si>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</si>
  <si>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</si>
  <si>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</si>
  <si>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</si>
  <si>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</si>
  <si>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</si>
  <si>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</si>
  <si>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</si>
  <si>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</si>
  <si>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</si>
  <si>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</si>
  <si>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</si>
  <si>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</si>
  <si>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</si>
  <si>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</si>
  <si>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</si>
  <si>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</si>
  <si>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</si>
  <si>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</si>
  <si>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</si>
  <si>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</si>
  <si>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</si>
  <si>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</si>
  <si>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</si>
  <si>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</si>
  <si>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</si>
  <si>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</si>
  <si>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</si>
  <si>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</si>
  <si>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</si>
  <si>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</si>
  <si>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</si>
  <si>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</si>
  <si>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</si>
  <si>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</si>
  <si>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</si>
  <si>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</si>
  <si>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</si>
  <si>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</si>
  <si>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</si>
  <si>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</si>
  <si>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</si>
  <si>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</si>
  <si>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</si>
  <si>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</si>
  <si>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</si>
  <si>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</si>
  <si>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</si>
  <si>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</si>
  <si>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</si>
  <si>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</si>
  <si>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</si>
  <si>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</si>
  <si>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</si>
  <si>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</si>
  <si>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</si>
  <si>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</si>
  <si>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</si>
  <si>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</si>
  <si>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</si>
  <si>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</si>
  <si>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</si>
  <si>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</si>
  <si>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</si>
  <si>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</si>
  <si>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</si>
  <si>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</si>
  <si>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</si>
  <si>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</si>
  <si>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</si>
  <si>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</si>
  <si>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</si>
  <si>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</si>
  <si>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</si>
  <si>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</si>
  <si>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</si>
  <si>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</si>
  <si>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</si>
  <si>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</si>
  <si>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</si>
  <si>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</si>
  <si>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</si>
  <si>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</si>
  <si>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</si>
  <si>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</si>
  <si>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</si>
  <si>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</si>
  <si>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</si>
  <si>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</si>
  <si>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</si>
  <si>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</si>
  <si>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</si>
  <si>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</si>
  <si>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</si>
  <si>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</si>
  <si>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</si>
  <si>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</si>
  <si>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</si>
  <si>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</si>
  <si>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</si>
  <si>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</si>
  <si>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</si>
  <si>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</si>
  <si>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</si>
  <si>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</si>
  <si>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</si>
  <si>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</si>
  <si>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</si>
  <si>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</si>
  <si>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</si>
  <si>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</si>
  <si>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</si>
  <si>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</si>
  <si>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</si>
  <si>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</si>
  <si>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</si>
  <si>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</si>
  <si>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</si>
  <si>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</si>
  <si>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</si>
  <si>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</si>
  <si>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</si>
  <si>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</si>
  <si>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</si>
  <si>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</si>
  <si>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</si>
  <si>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</si>
  <si>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</si>
  <si>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</si>
  <si>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</si>
  <si>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</si>
  <si>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</si>
  <si>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</si>
  <si>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</si>
  <si>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</si>
  <si>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</si>
  <si>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</si>
  <si>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</si>
  <si>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</si>
  <si>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</si>
  <si>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</si>
  <si>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</si>
  <si>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</si>
  <si>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</si>
  <si>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</si>
  <si>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</si>
  <si>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</si>
  <si>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</si>
  <si>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</si>
  <si>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</si>
  <si>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</si>
  <si>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</si>
  <si>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</si>
  <si>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</si>
  <si>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</si>
  <si>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</si>
  <si>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</si>
  <si>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</si>
  <si>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</si>
  <si>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</si>
  <si>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</si>
  <si>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</si>
  <si>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</si>
  <si>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</si>
  <si>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</si>
  <si>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</si>
  <si>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</si>
  <si>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</si>
  <si>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</si>
  <si>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</si>
  <si>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</si>
  <si>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</si>
  <si>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</si>
  <si>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</si>
  <si>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</si>
  <si>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</si>
  <si>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</si>
  <si>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</si>
  <si>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</si>
  <si>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</si>
  <si>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</si>
  <si>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</si>
  <si>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</si>
  <si>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</si>
  <si>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</si>
  <si>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</si>
  <si>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</si>
  <si>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</si>
  <si>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</si>
  <si>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</si>
  <si>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</si>
  <si>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</si>
  <si>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</si>
  <si>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</si>
  <si>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</si>
  <si>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</si>
  <si>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</si>
  <si>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</si>
  <si>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</si>
  <si>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</si>
  <si>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</si>
  <si>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</si>
  <si>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</si>
  <si>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</si>
  <si>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</si>
  <si>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</si>
  <si>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</si>
  <si>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</si>
  <si>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</si>
  <si>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</si>
  <si>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</si>
  <si>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</si>
  <si>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</si>
  <si>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</si>
  <si>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</si>
  <si>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</si>
  <si>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</si>
  <si>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</si>
  <si>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</si>
  <si>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</si>
  <si>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</si>
  <si>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</si>
  <si>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</si>
  <si>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</si>
  <si>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</si>
  <si>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</si>
  <si>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</si>
  <si>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</si>
  <si>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</si>
  <si>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</si>
  <si>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</si>
  <si>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</si>
  <si>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</si>
  <si>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</si>
  <si>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</si>
  <si>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</si>
  <si>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</si>
  <si>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</si>
  <si>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</si>
  <si>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</si>
  <si>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</si>
  <si>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</si>
  <si>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</si>
  <si>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</si>
  <si>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</si>
  <si>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</si>
  <si>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</si>
  <si>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</si>
  <si>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</si>
  <si>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</si>
  <si>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</si>
  <si>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</si>
  <si>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</si>
  <si>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</si>
  <si>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</si>
  <si>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</si>
  <si>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</si>
  <si>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</si>
  <si>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</si>
  <si>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</si>
  <si>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</si>
  <si>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</si>
  <si>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</si>
  <si>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</si>
  <si>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</si>
  <si>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</si>
  <si>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</si>
  <si>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</si>
  <si>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</si>
  <si>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</si>
  <si>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</si>
  <si>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</si>
  <si>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</si>
  <si>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</si>
  <si>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</si>
  <si>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</si>
  <si>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</si>
  <si>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</si>
  <si>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</si>
  <si>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</si>
  <si>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</si>
  <si>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</si>
  <si>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</si>
  <si>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</si>
  <si>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</si>
  <si>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</si>
  <si>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</si>
  <si>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</si>
  <si>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</si>
  <si>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</si>
  <si>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</si>
  <si>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</si>
  <si>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</si>
  <si>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</si>
  <si>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</si>
  <si>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</si>
  <si>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</si>
  <si>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</si>
  <si>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</si>
  <si>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</si>
  <si>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</si>
  <si>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</si>
  <si>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</si>
  <si>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</si>
  <si>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</si>
  <si>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</si>
  <si>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</si>
  <si>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</si>
  <si>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</si>
  <si>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</si>
  <si>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</si>
  <si>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</si>
  <si>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</si>
  <si>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</si>
  <si>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</si>
  <si>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</si>
  <si>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</si>
  <si>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</si>
  <si>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</si>
  <si>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</si>
  <si>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</si>
  <si>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</si>
  <si>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</si>
  <si>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</si>
  <si>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</si>
  <si>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</si>
  <si>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</si>
  <si>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</si>
  <si>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</si>
  <si>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</si>
  <si>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</si>
  <si>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</si>
  <si>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</si>
  <si>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</si>
  <si>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</si>
  <si>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</si>
  <si>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</si>
  <si>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</si>
  <si>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</si>
  <si>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</si>
  <si>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</si>
  <si>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</si>
  <si>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</si>
  <si>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</si>
  <si>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</si>
  <si>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</si>
  <si>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</si>
  <si>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</si>
  <si>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</si>
  <si>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</si>
  <si>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</si>
  <si>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</si>
  <si>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</si>
  <si>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</si>
  <si>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</si>
  <si>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</si>
  <si>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</si>
  <si>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</si>
  <si>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</si>
  <si>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</si>
  <si>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</si>
  <si>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</si>
  <si>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</si>
  <si>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</si>
  <si>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</si>
  <si>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</si>
  <si>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</si>
  <si>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</si>
  <si>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</si>
  <si>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</si>
  <si>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</si>
  <si>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</si>
  <si>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</si>
  <si>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</si>
  <si>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</si>
  <si>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</si>
  <si>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</si>
  <si>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</si>
  <si>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</si>
  <si>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</si>
  <si>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</si>
  <si>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</si>
  <si>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</si>
  <si>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</si>
  <si>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</si>
  <si>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</si>
  <si>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</si>
  <si>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</si>
  <si>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</si>
  <si>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</si>
  <si>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</si>
  <si>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</si>
  <si>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</si>
  <si>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</si>
  <si>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</si>
  <si>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</si>
  <si>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</si>
  <si>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</si>
  <si>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</si>
  <si>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</si>
  <si>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</si>
  <si>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</si>
  <si>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</si>
  <si>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</si>
  <si>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</si>
  <si>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</si>
  <si>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</si>
  <si>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</si>
  <si>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</si>
  <si>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</si>
  <si>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</si>
  <si>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</si>
  <si>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</si>
  <si>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</si>
  <si>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</si>
  <si>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</si>
  <si>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</si>
  <si>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</si>
  <si>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</si>
  <si>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</si>
  <si>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</si>
  <si>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</si>
  <si>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</si>
  <si>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</si>
  <si>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</si>
  <si>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</si>
  <si>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</si>
  <si>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</si>
  <si>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</si>
  <si>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</si>
  <si>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</si>
  <si>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</si>
  <si>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</si>
  <si>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</si>
  <si>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</si>
  <si>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</si>
  <si>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</si>
  <si>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</si>
  <si>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</si>
  <si>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</si>
  <si>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</si>
  <si>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</si>
  <si>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</si>
  <si>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</si>
  <si>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</si>
  <si>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</si>
  <si>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</si>
  <si>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</si>
  <si>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</si>
  <si>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</si>
  <si>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</si>
  <si>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</si>
  <si>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</si>
  <si>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</si>
  <si>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</si>
  <si>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</si>
  <si>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</si>
  <si>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</si>
  <si>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</si>
  <si>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</si>
  <si>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</si>
  <si>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</si>
  <si>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</si>
  <si>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</si>
  <si>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</si>
  <si>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</si>
  <si>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</si>
  <si>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</si>
  <si>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</si>
  <si>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</si>
  <si>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</si>
  <si>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</si>
  <si>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</si>
  <si>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</si>
  <si>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</si>
  <si>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</si>
  <si>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</si>
  <si>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</si>
  <si>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</si>
  <si>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</si>
  <si>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</si>
  <si>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</si>
  <si>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</si>
  <si>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</si>
  <si>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</si>
  <si>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</si>
  <si>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</si>
  <si>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</si>
  <si>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</si>
  <si>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</si>
  <si>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</si>
  <si>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</si>
  <si>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</si>
  <si>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</si>
  <si>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</si>
  <si>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</si>
  <si>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</si>
  <si>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</si>
  <si>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</si>
  <si>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</si>
  <si>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</si>
  <si>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</si>
  <si>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</si>
  <si>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</si>
  <si>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</si>
  <si>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</si>
  <si>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</si>
  <si>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</si>
  <si>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</si>
  <si>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</si>
  <si>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</si>
  <si>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</si>
  <si>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</si>
  <si>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</si>
  <si>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</si>
  <si>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</si>
  <si>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</si>
  <si>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</si>
  <si>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</si>
  <si>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</si>
  <si>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</si>
  <si>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</si>
  <si>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</si>
  <si>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</si>
  <si>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</si>
  <si>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</si>
  <si>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</si>
  <si>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</si>
  <si>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</si>
  <si>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</si>
  <si>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</si>
  <si>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</si>
  <si>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</si>
  <si>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</si>
  <si>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</si>
  <si>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</si>
  <si>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</si>
  <si>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</si>
  <si>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</si>
  <si>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</si>
  <si>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</si>
  <si>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</si>
  <si>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</si>
  <si>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</si>
  <si>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</si>
  <si>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</si>
  <si>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</si>
  <si>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</si>
  <si>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</si>
  <si>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</si>
  <si>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</si>
  <si>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</si>
  <si>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</si>
  <si>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</si>
  <si>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</si>
  <si>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</si>
  <si>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</si>
  <si>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</si>
  <si>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</si>
  <si>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</si>
  <si>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</si>
  <si>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</si>
  <si>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</si>
  <si>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</si>
  <si>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</si>
  <si>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</si>
  <si>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</si>
  <si>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</si>
  <si>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</si>
  <si>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</si>
  <si>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</si>
  <si>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</si>
  <si>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</si>
  <si>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</si>
  <si>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</si>
  <si>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</si>
  <si>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</si>
  <si>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</si>
  <si>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</si>
  <si>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</si>
  <si>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</si>
  <si>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</si>
  <si>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</si>
  <si>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</si>
  <si>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</si>
  <si>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</si>
  <si>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</si>
  <si>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</si>
  <si>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</si>
  <si>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</si>
  <si>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</si>
  <si>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</si>
  <si>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</si>
  <si>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</si>
  <si>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</si>
  <si>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</si>
  <si>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</si>
  <si>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</si>
  <si>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</si>
  <si>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</si>
  <si>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</si>
  <si>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</si>
  <si>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</si>
  <si>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</si>
  <si>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</si>
  <si>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</si>
  <si>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</si>
  <si>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</si>
  <si>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</si>
  <si>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</si>
  <si>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</si>
  <si>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</si>
  <si>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</si>
  <si>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</si>
  <si>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</si>
  <si>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</si>
  <si>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</si>
  <si>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</si>
  <si>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</si>
  <si>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</si>
  <si>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</si>
  <si>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</si>
  <si>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</si>
  <si>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</si>
  <si>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</si>
  <si>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</si>
  <si>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</si>
  <si>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</si>
  <si>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</si>
  <si>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</si>
  <si>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</si>
  <si>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</si>
  <si>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</si>
  <si>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</si>
  <si>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</si>
  <si>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</si>
  <si>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</si>
  <si>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</si>
  <si>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</si>
  <si>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</si>
  <si>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</si>
  <si>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</si>
  <si>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</si>
  <si>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</si>
  <si>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</si>
  <si>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</si>
  <si>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</si>
  <si>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</si>
  <si>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</si>
  <si>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</si>
  <si>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</si>
  <si>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</si>
  <si>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</si>
  <si>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</si>
  <si>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</si>
  <si>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</si>
  <si>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</si>
  <si>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</si>
  <si>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</si>
  <si>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</si>
  <si>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</si>
  <si>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</si>
  <si>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</si>
  <si>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</si>
  <si>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</si>
  <si>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</si>
  <si>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</si>
  <si>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</si>
  <si>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</si>
  <si>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</si>
  <si>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</si>
  <si>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</si>
  <si>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</si>
  <si>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</si>
  <si>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</si>
  <si>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</si>
  <si>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</si>
  <si>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</si>
  <si>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</si>
  <si>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</si>
  <si>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</si>
  <si>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</si>
  <si>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</si>
  <si>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</si>
  <si>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</si>
  <si>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</si>
  <si>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</si>
  <si>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</si>
  <si>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</si>
  <si>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</si>
  <si>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</si>
  <si>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</si>
  <si>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</si>
  <si>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</si>
  <si>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</si>
  <si>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</si>
  <si>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</si>
  <si>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</si>
  <si>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</si>
  <si>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</si>
  <si>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</si>
  <si>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</si>
  <si>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</si>
  <si>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</si>
  <si>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</si>
  <si>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</si>
  <si>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</si>
  <si>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</si>
  <si>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</si>
  <si>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</si>
  <si>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</si>
  <si>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</si>
  <si>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</si>
  <si>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</si>
  <si>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</si>
  <si>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</si>
  <si>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</si>
  <si>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</si>
  <si>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</si>
  <si>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</si>
  <si>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</si>
  <si>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</si>
  <si>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</si>
  <si>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</si>
  <si>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</si>
  <si>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</si>
  <si>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</si>
  <si>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</si>
  <si>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</si>
  <si>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</si>
  <si>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</si>
  <si>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</si>
  <si>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</si>
  <si>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</si>
  <si>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</si>
  <si>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</si>
  <si>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</si>
  <si>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</si>
  <si>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</si>
  <si>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</si>
  <si>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</si>
  <si>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</si>
  <si>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</si>
  <si>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</si>
  <si>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</si>
  <si>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</si>
  <si>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</si>
  <si>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</si>
  <si>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</si>
  <si>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</si>
  <si>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</si>
  <si>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</si>
  <si>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</si>
  <si>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</si>
  <si>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</si>
  <si>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</si>
  <si>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</si>
  <si>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</si>
  <si>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</si>
  <si>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</si>
  <si>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</si>
  <si>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</si>
  <si>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</si>
  <si>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</si>
  <si>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</si>
  <si>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</si>
  <si>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</si>
  <si>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</si>
  <si>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</si>
  <si>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</si>
  <si>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</si>
  <si>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</si>
  <si>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</si>
  <si>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</si>
  <si>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</si>
  <si>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</si>
  <si>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</si>
  <si>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</si>
  <si>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</si>
  <si>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</si>
  <si>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</si>
  <si>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</si>
  <si>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</si>
  <si>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</si>
  <si>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</si>
  <si>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</si>
  <si>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</si>
  <si>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</si>
  <si>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</si>
  <si>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</si>
  <si>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</si>
  <si>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</si>
  <si>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</si>
  <si>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</si>
  <si>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</si>
  <si>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</si>
  <si>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</si>
  <si>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</si>
  <si>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</si>
  <si>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</si>
  <si>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</si>
  <si>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</si>
  <si>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</si>
  <si>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</si>
  <si>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</si>
  <si>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</si>
  <si>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</si>
  <si>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</si>
  <si>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</si>
  <si>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</si>
  <si>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</si>
  <si>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</si>
  <si>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</si>
  <si>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</si>
  <si>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</si>
  <si>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</si>
  <si>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</si>
  <si>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</si>
  <si>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</si>
  <si>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</si>
  <si>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</si>
  <si>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</si>
  <si>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</si>
  <si>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</si>
  <si>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</si>
  <si>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</si>
  <si>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</si>
  <si>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</si>
  <si>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</si>
  <si>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</si>
  <si>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</si>
  <si>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</si>
  <si>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</si>
  <si>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</si>
  <si>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</si>
  <si>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</si>
  <si>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</si>
  <si>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</si>
  <si>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</si>
  <si>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</si>
  <si>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</si>
  <si>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</si>
  <si>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</si>
  <si>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</si>
  <si>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</si>
  <si>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</si>
  <si>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</si>
  <si>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</si>
  <si>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</si>
  <si>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</si>
  <si>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</si>
  <si>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</si>
  <si>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</si>
  <si>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</si>
  <si>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</si>
  <si>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</si>
  <si>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</si>
  <si>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</si>
  <si>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</si>
  <si>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</si>
  <si>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</si>
  <si>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</si>
  <si>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</si>
  <si>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</si>
  <si>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</si>
  <si>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</si>
  <si>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</si>
  <si>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</si>
  <si>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</si>
  <si>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</si>
  <si>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</si>
  <si>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</si>
  <si>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</si>
  <si>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</si>
  <si>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</si>
  <si>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</si>
  <si>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</si>
  <si>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</si>
  <si>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</si>
  <si>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</si>
  <si>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</si>
  <si>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</si>
  <si>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</si>
  <si>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</si>
  <si>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</si>
  <si>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</si>
  <si>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</si>
  <si>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</si>
  <si>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</si>
  <si>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</si>
  <si>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</si>
  <si>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</si>
  <si>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</si>
  <si>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</si>
  <si>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</si>
  <si>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</si>
  <si>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</si>
  <si>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</si>
  <si>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</si>
  <si>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</si>
  <si>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</si>
  <si>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</si>
  <si>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</si>
  <si>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</si>
  <si>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</si>
  <si>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</si>
  <si>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</si>
  <si>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</si>
  <si>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</si>
  <si>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</si>
  <si>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</si>
  <si>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</si>
  <si>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</si>
  <si>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</si>
  <si>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</si>
  <si>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</si>
  <si>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</si>
  <si>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</si>
  <si>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</si>
  <si>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</si>
  <si>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</si>
  <si>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</si>
  <si>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</si>
  <si>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</si>
  <si>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</si>
  <si>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</si>
  <si>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</si>
  <si>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</si>
  <si>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</si>
  <si>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</si>
  <si>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</si>
  <si>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</si>
  <si>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</si>
  <si>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</si>
  <si>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</si>
  <si>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</si>
  <si>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</si>
  <si>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</si>
  <si>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</si>
  <si>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</si>
  <si>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</si>
  <si>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</si>
  <si>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</si>
  <si>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</si>
  <si>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</si>
  <si>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</si>
  <si>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</si>
  <si>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</si>
  <si>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</si>
  <si>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</si>
  <si>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</si>
  <si>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</si>
  <si>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</si>
  <si>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</si>
  <si>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</si>
  <si>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</si>
  <si>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</si>
  <si>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</si>
  <si>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</si>
  <si>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</si>
  <si>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</si>
  <si>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</si>
  <si>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</si>
  <si>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</si>
  <si>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</si>
  <si>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</si>
  <si>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</si>
  <si>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</si>
  <si>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</si>
  <si>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</si>
  <si>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</si>
  <si>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</si>
  <si>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</si>
  <si>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</si>
  <si>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</si>
  <si>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</si>
  <si>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</si>
  <si>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</si>
  <si>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</si>
  <si>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</si>
  <si>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</si>
  <si>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</si>
  <si>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</si>
  <si>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</si>
  <si>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</si>
  <si>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</si>
  <si>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</si>
  <si>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</si>
  <si>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</si>
  <si>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</si>
  <si>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</si>
  <si>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</si>
  <si>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</si>
  <si>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</si>
  <si>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</si>
  <si>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</si>
  <si>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</si>
  <si>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</si>
  <si>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</si>
  <si>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</si>
  <si>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</si>
  <si>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</si>
  <si>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</si>
  <si>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</si>
  <si>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</si>
  <si>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</si>
  <si>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</si>
  <si>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</si>
  <si>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</si>
  <si>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</si>
  <si>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</si>
  <si>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</si>
  <si>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</si>
  <si>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</si>
  <si>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</si>
  <si>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</si>
  <si>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</si>
  <si>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</si>
  <si>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</si>
  <si>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</si>
  <si>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</si>
  <si>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</si>
  <si>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</si>
  <si>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</si>
  <si>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</si>
  <si>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</si>
  <si>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</si>
  <si>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</si>
  <si>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</si>
  <si>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</si>
  <si>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</si>
  <si>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</si>
  <si>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</si>
  <si>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</si>
  <si>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</si>
  <si>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</si>
  <si>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</si>
  <si>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</si>
  <si>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</si>
  <si>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</si>
  <si>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</si>
  <si>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</si>
  <si>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</si>
  <si>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</si>
  <si>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</si>
  <si>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</si>
  <si>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</si>
  <si>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</si>
  <si>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</si>
  <si>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</si>
  <si>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</si>
  <si>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</si>
  <si>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</si>
  <si>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</si>
  <si>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</si>
  <si>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</si>
  <si>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</si>
  <si>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</si>
  <si>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</si>
  <si>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</si>
  <si>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</si>
  <si>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</si>
  <si>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</si>
  <si>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</si>
  <si>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</si>
  <si>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</si>
  <si>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</si>
  <si>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</si>
  <si>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</si>
  <si>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</si>
  <si>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</si>
  <si>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</si>
  <si>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</si>
  <si>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</si>
  <si>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</si>
  <si>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</si>
  <si>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</si>
  <si>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</si>
  <si>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</si>
  <si>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</si>
  <si>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</si>
  <si>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</si>
  <si>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</si>
  <si>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</si>
  <si>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</si>
  <si>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</si>
  <si>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</si>
  <si>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</si>
  <si>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</si>
  <si>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</si>
  <si>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</si>
  <si>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</si>
  <si>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</si>
  <si>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</si>
  <si>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</si>
  <si>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</si>
  <si>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</si>
  <si>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</si>
  <si>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</si>
  <si>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</si>
  <si>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</si>
  <si>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</si>
  <si>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</si>
  <si>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</si>
  <si>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</si>
  <si>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</si>
  <si>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</si>
  <si>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</si>
  <si>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</si>
  <si>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</si>
  <si>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</si>
  <si>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</si>
  <si>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</si>
  <si>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</si>
  <si>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</si>
  <si>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</si>
  <si>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</si>
  <si>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</si>
  <si>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</si>
  <si>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</si>
  <si>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</si>
  <si>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</si>
  <si>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</si>
  <si>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</si>
  <si>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</si>
  <si>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</si>
  <si>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</si>
  <si>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</si>
  <si>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</si>
  <si>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</si>
  <si>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</si>
  <si>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</si>
  <si>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</si>
  <si>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</si>
  <si>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</si>
  <si>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</si>
  <si>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</si>
  <si>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</si>
  <si>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</si>
  <si>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</si>
  <si>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</si>
  <si>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</si>
  <si>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</si>
  <si>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</si>
  <si>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</si>
  <si>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</si>
  <si>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</si>
  <si>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</si>
  <si>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</si>
  <si>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</si>
  <si>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</si>
  <si>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</si>
  <si>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</si>
  <si>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</si>
  <si>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</si>
  <si>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</si>
  <si>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</si>
  <si>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</si>
  <si>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</si>
  <si>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</si>
  <si>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</si>
  <si>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</si>
  <si>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</si>
  <si>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</si>
  <si>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</si>
  <si>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</si>
  <si>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</si>
  <si>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</si>
  <si>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</si>
  <si>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</si>
  <si>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</si>
  <si>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</si>
  <si>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</si>
  <si>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</si>
  <si>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</si>
  <si>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</si>
  <si>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</si>
  <si>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</si>
  <si>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</si>
  <si>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</si>
  <si>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</si>
  <si>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</si>
  <si>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</si>
  <si>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</si>
  <si>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</si>
  <si>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</si>
  <si>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</si>
  <si>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</si>
  <si>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</si>
  <si>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</si>
  <si>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</si>
  <si>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</si>
  <si>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</si>
  <si>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</si>
  <si>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</si>
  <si>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</si>
  <si>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</si>
  <si>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</si>
  <si>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</si>
  <si>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</si>
  <si>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</si>
  <si>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</si>
  <si>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</si>
  <si>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</si>
  <si>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</si>
  <si>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</si>
  <si>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</si>
  <si>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</si>
  <si>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</si>
  <si>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</si>
  <si>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</si>
  <si>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</si>
  <si>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</si>
  <si>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</si>
  <si>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</si>
  <si>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</si>
  <si>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</si>
  <si>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</si>
  <si>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</si>
  <si>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</si>
  <si>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</si>
  <si>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</si>
  <si>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</si>
  <si>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</si>
  <si>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</si>
  <si>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</si>
  <si>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</si>
  <si>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</si>
  <si>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</si>
  <si>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</si>
  <si>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</si>
  <si>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</si>
  <si>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</si>
  <si>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</si>
  <si>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</si>
  <si>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</si>
  <si>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</si>
  <si>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</si>
  <si>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</si>
  <si>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</si>
  <si>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</si>
  <si>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</si>
  <si>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</si>
  <si>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</si>
  <si>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</si>
  <si>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</si>
  <si>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</si>
  <si>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</si>
  <si>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</si>
  <si>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</si>
  <si>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</si>
  <si>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</si>
  <si>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</si>
  <si>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</si>
  <si>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</si>
  <si>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</si>
  <si>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</si>
  <si>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</si>
  <si>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</si>
  <si>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</si>
  <si>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</si>
  <si>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</si>
  <si>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</si>
  <si>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</si>
  <si>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</si>
  <si>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</si>
  <si>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</si>
  <si>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</si>
  <si>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</si>
  <si>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</si>
  <si>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</si>
  <si>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</si>
  <si>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</si>
  <si>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</si>
  <si>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</si>
  <si>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</si>
  <si>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</si>
  <si>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</si>
  <si>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</si>
  <si>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</si>
  <si>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</si>
  <si>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</si>
  <si>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</si>
  <si>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</si>
  <si>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</si>
  <si>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</si>
  <si>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</si>
  <si>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</si>
  <si>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</si>
  <si>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</si>
  <si>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</si>
  <si>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</si>
  <si>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</si>
  <si>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</si>
  <si>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</si>
  <si>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</si>
  <si>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</si>
  <si>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</si>
  <si>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</si>
  <si>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</si>
  <si>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</si>
  <si>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</si>
  <si>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</si>
  <si>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</si>
  <si>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</si>
  <si>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</si>
  <si>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</si>
  <si>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</si>
  <si>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</si>
  <si>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</si>
  <si>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</si>
  <si>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</si>
  <si>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</si>
  <si>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</si>
  <si>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</si>
  <si>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</si>
  <si>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</si>
  <si>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</si>
  <si>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</si>
  <si>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</si>
  <si>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</si>
  <si>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</si>
  <si>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</si>
  <si>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</si>
  <si>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</si>
  <si>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</si>
  <si>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</si>
  <si>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</si>
  <si>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</si>
  <si>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</si>
  <si>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</si>
  <si>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</si>
  <si>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</si>
  <si>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</si>
  <si>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</si>
  <si>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</si>
  <si>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</si>
  <si>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</si>
  <si>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</si>
  <si>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</si>
  <si>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</si>
  <si>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</si>
  <si>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</si>
  <si>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</si>
  <si>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</si>
  <si>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</si>
  <si>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</si>
  <si>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</si>
  <si>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</si>
  <si>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</si>
  <si>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</si>
  <si>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</si>
  <si>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</si>
  <si>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</si>
  <si>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</si>
  <si>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</si>
  <si>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</si>
  <si>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</si>
  <si>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</si>
  <si>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</si>
  <si>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</si>
  <si>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</si>
  <si>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</si>
  <si>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</si>
  <si>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</si>
  <si>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</si>
  <si>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</si>
  <si>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</si>
  <si>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</si>
  <si>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</si>
  <si>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</si>
  <si>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</si>
  <si>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</si>
  <si>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</si>
  <si>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</si>
  <si>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</si>
  <si>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</si>
  <si>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</si>
  <si>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</si>
  <si>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</si>
  <si>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</si>
  <si>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</si>
  <si>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</si>
  <si>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</si>
  <si>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</si>
  <si>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</si>
  <si>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</si>
  <si>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</si>
  <si>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</si>
  <si>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</si>
  <si>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</si>
  <si>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</si>
  <si>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</si>
  <si>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</si>
  <si>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</si>
  <si>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</si>
  <si>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</si>
  <si>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</si>
  <si>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</si>
  <si>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</si>
  <si>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</si>
  <si>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</si>
  <si>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</si>
  <si>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</si>
  <si>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</si>
  <si>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</si>
  <si>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</si>
  <si>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</si>
  <si>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</si>
  <si>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</si>
  <si>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</si>
  <si>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</si>
  <si>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</si>
  <si>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</si>
  <si>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</si>
  <si>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</si>
  <si>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</si>
  <si>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</si>
  <si>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</si>
  <si>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</si>
  <si>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</si>
  <si>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</si>
  <si>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</si>
  <si>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</si>
  <si>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</si>
  <si>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</si>
  <si>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</si>
  <si>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</si>
  <si>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</si>
  <si>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</si>
  <si>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</si>
  <si>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</si>
  <si>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</si>
  <si>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</si>
  <si>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</si>
  <si>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</si>
  <si>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</si>
  <si>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</si>
  <si>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</si>
  <si>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</si>
  <si>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</si>
  <si>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</si>
  <si>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</si>
  <si>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</si>
  <si>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</si>
  <si>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</si>
  <si>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</si>
  <si>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</si>
  <si>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</si>
  <si>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</si>
  <si>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</si>
  <si>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</si>
  <si>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</si>
  <si>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</si>
  <si>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</si>
  <si>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</si>
  <si>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</si>
  <si>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</si>
  <si>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</si>
  <si>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</si>
  <si>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</si>
  <si>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</si>
  <si>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</si>
  <si>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</si>
  <si>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</si>
  <si>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</si>
  <si>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</si>
  <si>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</si>
  <si>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</si>
  <si>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</si>
  <si>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</si>
  <si>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</si>
  <si>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</si>
  <si>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</si>
  <si>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</si>
  <si>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</si>
  <si>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</si>
  <si>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</si>
  <si>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</si>
  <si>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</si>
  <si>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</si>
  <si>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</si>
  <si>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</si>
  <si>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</si>
  <si>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</si>
  <si>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</si>
  <si>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</si>
  <si>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</si>
  <si>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</si>
  <si>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</si>
  <si>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</si>
  <si>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</si>
  <si>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</si>
  <si>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</si>
  <si>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</si>
  <si>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</si>
  <si>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</si>
  <si>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</si>
  <si>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</si>
  <si>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</si>
  <si>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</si>
  <si>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</si>
  <si>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</si>
  <si>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</si>
  <si>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</si>
  <si>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</si>
  <si>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</si>
  <si>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</si>
  <si>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</si>
  <si>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</si>
  <si>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</si>
  <si>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</si>
  <si>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</si>
  <si>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</si>
  <si>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</si>
  <si>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</si>
  <si>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</si>
  <si>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</si>
  <si>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</si>
  <si>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</si>
  <si>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</si>
  <si>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</si>
  <si>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</si>
  <si>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</si>
  <si>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</si>
  <si>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</si>
  <si>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</si>
  <si>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</si>
  <si>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</si>
  <si>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</si>
  <si>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</si>
  <si>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</si>
  <si>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</si>
  <si>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</si>
  <si>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</si>
  <si>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</si>
  <si>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</si>
  <si>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</si>
  <si>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</si>
  <si>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</si>
  <si>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</si>
  <si>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</si>
  <si>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</si>
  <si>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</si>
  <si>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</si>
  <si>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</si>
  <si>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</si>
  <si>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</si>
  <si>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</si>
  <si>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</si>
  <si>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</si>
  <si>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</si>
  <si>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</si>
  <si>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</si>
  <si>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</si>
  <si>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</si>
  <si>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</si>
  <si>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</si>
  <si>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</si>
  <si>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</si>
  <si>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</si>
  <si>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</si>
  <si>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</si>
  <si>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</si>
  <si>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</si>
  <si>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</si>
  <si>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</si>
  <si>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</si>
  <si>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</si>
  <si>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</si>
  <si>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</si>
  <si>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</si>
  <si>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</si>
  <si>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</si>
  <si>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</si>
  <si>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</si>
  <si>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</si>
  <si>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</si>
  <si>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</si>
  <si>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</si>
  <si>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</si>
  <si>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</si>
  <si>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</si>
  <si>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</si>
  <si>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</si>
  <si>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</si>
  <si>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</si>
  <si>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</si>
  <si>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</si>
  <si>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</si>
  <si>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</si>
  <si>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</si>
  <si>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</si>
  <si>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</si>
  <si>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</si>
  <si>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</si>
  <si>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</si>
  <si>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</si>
  <si>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</si>
  <si>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</si>
  <si>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</si>
  <si>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</si>
  <si>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</si>
  <si>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</si>
  <si>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</si>
  <si>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</si>
  <si>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</si>
  <si>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</si>
  <si>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</si>
  <si>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</si>
  <si>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</si>
  <si>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</si>
  <si>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</si>
  <si>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</si>
  <si>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</si>
  <si>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</si>
  <si>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</si>
  <si>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</si>
  <si>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</si>
  <si>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</si>
  <si>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</si>
  <si>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</si>
  <si>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</si>
  <si>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</si>
  <si>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</si>
  <si>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</si>
  <si>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</si>
  <si>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</si>
  <si>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</si>
  <si>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</si>
  <si>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</si>
  <si>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</si>
  <si>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</si>
  <si>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</si>
  <si>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</si>
  <si>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</si>
  <si>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</si>
  <si>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</si>
  <si>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</si>
  <si>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</si>
  <si>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</si>
  <si>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</si>
  <si>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</si>
  <si>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</si>
  <si>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</si>
  <si>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</si>
  <si>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</si>
  <si>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</si>
  <si>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</si>
  <si>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</si>
  <si>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</si>
  <si>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</si>
  <si>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</si>
  <si>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</si>
  <si>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</si>
  <si>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</si>
  <si>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</si>
  <si>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</si>
  <si>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</si>
  <si>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</si>
  <si>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</si>
  <si>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</si>
  <si>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</si>
  <si>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</si>
  <si>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</si>
  <si>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</si>
  <si>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</si>
  <si>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</si>
  <si>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</si>
  <si>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</si>
  <si>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</si>
  <si>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</si>
  <si>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</si>
  <si>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</si>
  <si>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</si>
  <si>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</si>
  <si>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</si>
  <si>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</si>
  <si>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</si>
  <si>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</si>
  <si>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</si>
  <si>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</si>
  <si>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</si>
  <si>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</si>
  <si>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</si>
  <si>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</si>
  <si>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</si>
  <si>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</si>
  <si>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</si>
  <si>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</si>
  <si>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</si>
  <si>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</si>
  <si>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</si>
  <si>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</si>
  <si>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</si>
  <si>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</si>
  <si>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</si>
  <si>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</si>
  <si>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</si>
  <si>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</si>
  <si>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</si>
  <si>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</si>
  <si>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</si>
  <si>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</si>
  <si>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</si>
  <si>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</si>
  <si>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</si>
  <si>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</si>
  <si>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</si>
  <si>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</si>
  <si>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</si>
  <si>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</si>
  <si>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</si>
  <si>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</si>
  <si>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</si>
  <si>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</si>
  <si>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</si>
  <si>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</si>
  <si>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</si>
  <si>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</si>
  <si>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</si>
  <si>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</si>
  <si>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</si>
  <si>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</si>
  <si>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</si>
  <si>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</si>
  <si>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</si>
  <si>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</si>
  <si>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</si>
  <si>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</si>
  <si>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</si>
  <si>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</si>
  <si>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</si>
  <si>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</si>
  <si>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</si>
  <si>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</si>
  <si>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</si>
  <si>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</si>
  <si>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</si>
  <si>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</si>
  <si>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</si>
  <si>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</si>
  <si>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</si>
  <si>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</si>
  <si>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</si>
  <si>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</si>
  <si>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</si>
  <si>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</si>
  <si>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</si>
  <si>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</si>
  <si>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</si>
  <si>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</si>
  <si>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</si>
  <si>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</si>
  <si>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</si>
  <si>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</si>
  <si>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</si>
  <si>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</si>
  <si>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</si>
  <si>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</si>
  <si>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</si>
  <si>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</si>
  <si>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</si>
  <si>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</si>
  <si>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</si>
  <si>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</si>
  <si>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</si>
  <si>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</si>
  <si>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</si>
  <si>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</si>
  <si>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</si>
  <si>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</si>
  <si>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</si>
  <si>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</si>
  <si>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</si>
  <si>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</si>
  <si>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</si>
  <si>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</si>
  <si>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</si>
  <si>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</si>
  <si>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</si>
  <si>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</si>
  <si>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</si>
  <si>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</si>
  <si>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</si>
  <si>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</si>
  <si>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</si>
  <si>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</si>
  <si>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</si>
  <si>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</si>
  <si>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</si>
  <si>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</si>
  <si>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</si>
  <si>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</si>
  <si>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</si>
  <si>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</si>
  <si>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</si>
  <si>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</si>
  <si>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</si>
  <si>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</si>
  <si>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</si>
  <si>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</si>
  <si>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</si>
  <si>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</si>
  <si>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</si>
  <si>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</si>
  <si>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</si>
  <si>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</si>
  <si>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</si>
  <si>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</si>
  <si>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</si>
  <si>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</si>
  <si>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</si>
  <si>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</si>
  <si>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</si>
  <si>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</si>
  <si>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</si>
  <si>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</si>
  <si>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</si>
  <si>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</si>
  <si>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</si>
  <si>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</si>
  <si>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</si>
  <si>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</si>
  <si>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</si>
  <si>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</si>
  <si>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</si>
  <si>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</si>
  <si>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</si>
  <si>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</si>
  <si>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</si>
  <si>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</si>
  <si>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</si>
  <si>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</si>
  <si>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</si>
  <si>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</si>
  <si>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</si>
  <si>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</si>
  <si>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</si>
  <si>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</si>
  <si>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</si>
  <si>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</si>
  <si>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</si>
  <si>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</si>
  <si>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</si>
  <si>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</si>
  <si>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</si>
  <si>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</si>
  <si>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</si>
  <si>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</si>
  <si>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</si>
  <si>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</si>
  <si>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</si>
  <si>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</si>
  <si>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</si>
  <si>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</si>
  <si>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</si>
  <si>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</si>
  <si>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</si>
  <si>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</si>
  <si>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</si>
  <si>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</si>
  <si>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</si>
  <si>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</si>
  <si>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</si>
  <si>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</si>
  <si>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</si>
  <si>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</si>
  <si>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</si>
  <si>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</si>
  <si>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</si>
  <si>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</si>
  <si>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</si>
  <si>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</si>
  <si>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</si>
  <si>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</si>
  <si>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</si>
  <si>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</si>
  <si>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</si>
  <si>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</si>
  <si>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</si>
  <si>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</si>
  <si>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</si>
  <si>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</si>
  <si>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</si>
  <si>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</si>
  <si>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</si>
  <si>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</si>
  <si>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</si>
  <si>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</si>
  <si>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</si>
  <si>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</si>
  <si>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</si>
  <si>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</si>
  <si>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</si>
  <si>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</si>
  <si>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</si>
  <si>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</si>
  <si>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</si>
  <si>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</si>
  <si>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</si>
  <si>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</si>
  <si>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</si>
  <si>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</si>
  <si>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</si>
  <si>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</si>
  <si>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</si>
  <si>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</si>
  <si>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</si>
  <si>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</si>
  <si>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</si>
  <si>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</si>
  <si>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</si>
  <si>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</si>
  <si>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</si>
  <si>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</si>
  <si>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</si>
  <si>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</si>
  <si>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</si>
  <si>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</si>
  <si>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</si>
  <si>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</si>
  <si>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</si>
  <si>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</si>
  <si>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</si>
  <si>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</si>
  <si>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</si>
  <si>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</si>
  <si>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</si>
  <si>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</si>
  <si>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</si>
  <si>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</si>
  <si>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</si>
  <si>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</si>
  <si>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</si>
  <si>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</si>
  <si>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</si>
  <si>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</si>
  <si>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</si>
  <si>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</si>
  <si>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</si>
  <si>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</si>
  <si>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</si>
  <si>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</si>
  <si>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</si>
  <si>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</si>
  <si>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</si>
  <si>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</si>
  <si>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</si>
  <si>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</si>
  <si>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</si>
  <si>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</si>
  <si>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</si>
  <si>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</si>
  <si>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</si>
  <si>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</si>
  <si>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</si>
  <si>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</si>
  <si>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</si>
  <si>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</si>
  <si>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</si>
  <si>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</si>
  <si>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</si>
  <si>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</si>
  <si>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</si>
  <si>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</si>
  <si>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</si>
  <si>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</si>
  <si>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</si>
  <si>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</si>
  <si>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</si>
  <si>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</si>
  <si>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</si>
  <si>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</si>
  <si>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</si>
  <si>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</si>
  <si>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</si>
  <si>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</si>
  <si>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</si>
  <si>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</si>
  <si>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</si>
  <si>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</si>
  <si>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</si>
  <si>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</si>
  <si>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</si>
  <si>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</si>
  <si>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</si>
  <si>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</si>
  <si>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</si>
  <si>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</si>
  <si>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</si>
  <si>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</si>
  <si>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</si>
  <si>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</si>
  <si>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</si>
  <si>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</si>
  <si>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</si>
  <si>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</si>
  <si>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</si>
  <si>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</si>
  <si>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</si>
  <si>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</si>
  <si>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</si>
  <si>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</si>
  <si>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</si>
  <si>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</si>
  <si>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</si>
  <si>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</si>
  <si>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</si>
  <si>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</si>
  <si>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</si>
  <si>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</si>
  <si>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</si>
  <si>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</si>
  <si>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</si>
  <si>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</si>
  <si>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</si>
  <si>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</si>
  <si>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</si>
  <si>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</si>
  <si>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</si>
  <si>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</si>
  <si>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</si>
  <si>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</si>
  <si>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</si>
  <si>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</si>
  <si>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</si>
  <si>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</si>
  <si>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</si>
  <si>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</si>
  <si>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</si>
  <si>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</si>
  <si>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</si>
  <si>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</si>
  <si>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</si>
  <si>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</si>
  <si>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</si>
  <si>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</si>
  <si>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</si>
  <si>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</si>
  <si>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</si>
  <si>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</si>
  <si>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</si>
  <si>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</si>
  <si>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</si>
  <si>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</si>
  <si>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</si>
  <si>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</si>
  <si>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</si>
  <si>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</si>
  <si>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</si>
  <si>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</si>
  <si>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</si>
  <si>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</si>
  <si>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</si>
  <si>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</si>
  <si>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</si>
  <si>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</si>
  <si>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</si>
  <si>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</si>
  <si>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</si>
  <si>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</si>
  <si>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</si>
  <si>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</si>
  <si>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</si>
  <si>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</si>
  <si>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</si>
  <si>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</si>
  <si>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</si>
  <si>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</si>
  <si>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</si>
  <si>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</si>
  <si>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</si>
  <si>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</si>
  <si>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</si>
  <si>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</si>
  <si>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</si>
  <si>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</si>
  <si>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</si>
  <si>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</si>
  <si>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</si>
  <si>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</si>
  <si>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</si>
  <si>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</si>
  <si>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</si>
  <si>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</si>
  <si>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</si>
  <si>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</si>
  <si>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</si>
  <si>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</si>
  <si>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</si>
  <si>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</si>
  <si>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</si>
  <si>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</si>
  <si>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</si>
  <si>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</si>
  <si>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</si>
  <si>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</si>
  <si>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</si>
  <si>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</si>
  <si>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</si>
  <si>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</si>
  <si>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</si>
  <si>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</si>
  <si>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</si>
  <si>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</si>
  <si>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</si>
  <si>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</si>
  <si>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</si>
  <si>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</si>
  <si>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</si>
  <si>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</si>
  <si>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</si>
  <si>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</si>
  <si>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</si>
  <si>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</si>
  <si>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</si>
  <si>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</si>
  <si>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</si>
  <si>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</si>
  <si>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</si>
  <si>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</si>
  <si>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</si>
  <si>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</si>
  <si>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</si>
  <si>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</si>
  <si>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</si>
  <si>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</si>
  <si>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</si>
  <si>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</si>
  <si>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</si>
  <si>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</si>
  <si>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</si>
  <si>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</si>
  <si>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</si>
  <si>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</si>
  <si>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</si>
  <si>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</si>
  <si>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</si>
  <si>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</si>
  <si>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</si>
  <si>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</si>
  <si>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</si>
  <si>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</si>
  <si>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</si>
  <si>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</si>
  <si>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</si>
  <si>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</si>
  <si>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</si>
  <si>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</si>
  <si>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</si>
  <si>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</si>
  <si>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</si>
  <si>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</si>
  <si>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</si>
  <si>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</si>
  <si>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</si>
  <si>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</si>
  <si>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</si>
  <si>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</si>
  <si>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</si>
  <si>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</si>
  <si>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</si>
  <si>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</si>
  <si>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</si>
  <si>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</si>
  <si>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</si>
  <si>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</si>
  <si>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</si>
  <si>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</si>
  <si>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</si>
  <si>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</si>
  <si>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</si>
  <si>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</si>
  <si>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</si>
  <si>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</si>
  <si>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</si>
  <si>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</si>
  <si>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</si>
  <si>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</si>
  <si>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</si>
  <si>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</si>
  <si>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</si>
  <si>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</si>
  <si>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</si>
  <si>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</si>
  <si>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</si>
  <si>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</si>
  <si>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</si>
  <si>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</si>
  <si>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</si>
  <si>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</si>
  <si>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</si>
  <si>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</si>
  <si>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</si>
  <si>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</si>
  <si>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</si>
  <si>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</si>
  <si>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</si>
  <si>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</si>
  <si>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</si>
  <si>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</si>
  <si>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</si>
  <si>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</si>
  <si>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</si>
  <si>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</si>
  <si>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</si>
  <si>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</si>
  <si>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</si>
  <si>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</si>
  <si>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</si>
  <si>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</si>
  <si>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</si>
  <si>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</si>
  <si>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</si>
  <si>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</si>
  <si>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</si>
  <si>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</si>
  <si>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</si>
  <si>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</si>
  <si>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</si>
  <si>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</si>
  <si>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</si>
  <si>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</si>
  <si>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</si>
  <si>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</si>
  <si>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</si>
  <si>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</si>
  <si>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</si>
  <si>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</si>
  <si>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</si>
  <si>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</si>
  <si>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</si>
  <si>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</si>
  <si>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</si>
  <si>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</si>
  <si>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</si>
  <si>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</si>
  <si>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</si>
  <si>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</si>
  <si>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</si>
  <si>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</si>
  <si>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</si>
  <si>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</si>
  <si>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</si>
  <si>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</si>
  <si>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</si>
  <si>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</si>
  <si>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</si>
  <si>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</si>
  <si>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</si>
  <si>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</si>
  <si>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</si>
  <si>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</si>
  <si>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</si>
  <si>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</si>
  <si>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</si>
  <si>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</si>
  <si>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</si>
  <si>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</si>
  <si>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</si>
  <si>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</si>
  <si>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</si>
  <si>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</si>
  <si>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</si>
  <si>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</si>
  <si>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</si>
  <si>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</si>
  <si>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</si>
  <si>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</si>
  <si>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</si>
  <si>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</si>
  <si>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</si>
  <si>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</si>
  <si>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</si>
  <si>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</si>
  <si>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</si>
  <si>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</si>
  <si>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</si>
  <si>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</si>
  <si>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</si>
  <si>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</si>
  <si>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</si>
  <si>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</si>
  <si>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</si>
  <si>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</si>
  <si>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</si>
  <si>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</si>
  <si>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</si>
  <si>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</si>
  <si>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</si>
  <si>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</si>
  <si>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</si>
  <si>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</si>
  <si>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</si>
  <si>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</si>
  <si>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</si>
  <si>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</si>
  <si>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</si>
  <si>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</si>
  <si>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</si>
  <si>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</si>
  <si>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</si>
  <si>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</si>
  <si>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</si>
  <si>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</si>
  <si>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</si>
  <si>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</si>
  <si>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</si>
  <si>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</si>
  <si>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</si>
  <si>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</si>
  <si>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</si>
  <si>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</si>
  <si>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</si>
  <si>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</si>
  <si>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</si>
  <si>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</si>
  <si>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</si>
  <si>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</si>
  <si>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</si>
  <si>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</si>
  <si>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</si>
  <si>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</si>
  <si>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</si>
  <si>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</si>
  <si>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</si>
  <si>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</si>
  <si>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</si>
  <si>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</si>
  <si>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</si>
  <si>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</si>
  <si>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</si>
  <si>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</si>
  <si>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</si>
  <si>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</si>
  <si>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</si>
  <si>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</si>
  <si>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</si>
  <si>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</si>
  <si>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</si>
  <si>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</si>
  <si>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</si>
  <si>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</si>
  <si>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</si>
  <si>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</si>
  <si>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</si>
  <si>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</si>
  <si>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</si>
  <si>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</si>
  <si>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</si>
  <si>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</si>
  <si>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</si>
  <si>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</si>
  <si>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</si>
  <si>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</si>
  <si>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</si>
  <si>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</si>
  <si>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</si>
  <si>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</si>
  <si>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</si>
  <si>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</si>
  <si>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</si>
  <si>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</si>
  <si>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</si>
  <si>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</si>
  <si>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</si>
  <si>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</si>
  <si>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</si>
  <si>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</si>
  <si>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</si>
  <si>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</si>
  <si>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</si>
  <si>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</si>
  <si>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</si>
  <si>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</si>
  <si>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</si>
  <si>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</si>
  <si>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</si>
  <si>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</si>
  <si>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</si>
  <si>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</si>
  <si>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</si>
  <si>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</si>
  <si>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</si>
  <si>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</si>
  <si>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</si>
  <si>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</si>
  <si>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</si>
  <si>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</si>
  <si>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</si>
  <si>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</si>
  <si>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</si>
  <si>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</si>
  <si>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</si>
  <si>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</si>
  <si>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</si>
  <si>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</si>
  <si>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</si>
  <si>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</si>
  <si>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</si>
  <si>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</si>
  <si>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</si>
  <si>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</si>
  <si>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</si>
  <si>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</si>
  <si>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</si>
  <si>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</si>
  <si>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</si>
  <si>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</si>
  <si>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</si>
  <si>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</si>
  <si>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</si>
  <si>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</si>
  <si>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</si>
  <si>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</si>
  <si>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</si>
  <si>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</si>
  <si>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</si>
  <si>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</si>
  <si>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</si>
  <si>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</si>
  <si>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</si>
  <si>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</si>
  <si>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</si>
  <si>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</si>
  <si>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</si>
  <si>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</si>
  <si>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</si>
  <si>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</si>
  <si>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</si>
  <si>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</si>
  <si>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</si>
  <si>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</si>
  <si>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</si>
  <si>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</si>
  <si>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</si>
  <si>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</si>
  <si>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</si>
  <si>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</si>
  <si>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</si>
  <si>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</si>
  <si>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</si>
  <si>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</si>
  <si>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</si>
  <si>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</si>
  <si>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</si>
  <si>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</si>
  <si>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</si>
  <si>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</si>
  <si>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</si>
  <si>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</si>
  <si>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</si>
  <si>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</si>
  <si>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</si>
  <si>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</si>
  <si>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</si>
  <si>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</si>
  <si>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</si>
  <si>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</si>
  <si>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</si>
  <si>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</si>
  <si>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</si>
  <si>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</si>
  <si>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</si>
  <si>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</si>
  <si>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</si>
  <si>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</si>
  <si>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</si>
  <si>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</si>
  <si>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</si>
  <si>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</si>
  <si>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</si>
  <si>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</si>
  <si>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</si>
  <si>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</si>
  <si>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</si>
  <si>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</si>
  <si>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</si>
  <si>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</si>
  <si>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</si>
  <si>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</si>
  <si>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</si>
  <si>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</si>
  <si>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</si>
  <si>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</si>
  <si>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</si>
  <si>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</si>
  <si>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</si>
  <si>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</si>
  <si>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</si>
  <si>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</si>
  <si>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</si>
  <si>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</si>
  <si>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</si>
  <si>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</si>
  <si>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</si>
  <si>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</si>
  <si>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</si>
  <si>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</si>
  <si>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</si>
  <si>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</si>
  <si>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</si>
  <si>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</si>
  <si>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</si>
  <si>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</si>
  <si>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</si>
  <si>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</si>
  <si>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</si>
  <si>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</si>
  <si>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</si>
  <si>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</si>
  <si>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</si>
  <si>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</si>
  <si>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</si>
  <si>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</si>
  <si>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</si>
  <si>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</si>
  <si>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</si>
  <si>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</si>
  <si>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</si>
  <si>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</si>
  <si>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</si>
  <si>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</si>
  <si>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</si>
  <si>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</si>
  <si>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</si>
  <si>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</si>
  <si>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</si>
  <si>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</si>
  <si>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</si>
  <si>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</si>
  <si>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</si>
  <si>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</si>
  <si>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</si>
  <si>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</si>
  <si>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</si>
  <si>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</si>
  <si>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</si>
  <si>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</si>
  <si>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</si>
  <si>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</si>
  <si>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</si>
  <si>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</si>
  <si>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</si>
  <si>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</si>
  <si>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</si>
  <si>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</si>
  <si>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</si>
  <si>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</si>
  <si>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</si>
  <si>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</si>
  <si>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</si>
  <si>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</si>
  <si>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</si>
  <si>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</si>
  <si>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</si>
  <si>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</si>
  <si>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</si>
  <si>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</si>
  <si>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</si>
  <si>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</si>
  <si>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</si>
  <si>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</si>
  <si>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</si>
  <si>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</si>
  <si>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</si>
  <si>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</si>
  <si>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</si>
  <si>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</si>
  <si>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</si>
  <si>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</si>
  <si>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</si>
  <si>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</si>
  <si>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</si>
  <si>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</si>
  <si>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</si>
  <si>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</si>
  <si>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</si>
  <si>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</si>
  <si>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</si>
  <si>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</si>
  <si>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</si>
  <si>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</si>
  <si>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</si>
  <si>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</si>
  <si>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</si>
  <si>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</si>
  <si>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</si>
  <si>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</si>
  <si>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</si>
  <si>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</si>
  <si>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</si>
  <si>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</si>
  <si>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</si>
  <si>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</si>
  <si>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</si>
  <si>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</si>
  <si>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</si>
  <si>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</si>
  <si>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</si>
  <si>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</si>
  <si>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</si>
  <si>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</si>
  <si>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</si>
  <si>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</si>
  <si>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</si>
  <si>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</si>
  <si>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</si>
  <si>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</si>
  <si>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</si>
  <si>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</si>
  <si>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</si>
  <si>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</si>
  <si>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</si>
  <si>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</si>
  <si>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</si>
  <si>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</si>
  <si>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</si>
  <si>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</si>
  <si>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</si>
  <si>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</si>
  <si>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</si>
  <si>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</si>
  <si>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</si>
  <si>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</si>
  <si>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</si>
  <si>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</si>
  <si>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</si>
  <si>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</si>
  <si>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</si>
  <si>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</si>
  <si>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</si>
  <si>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</si>
  <si>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</si>
  <si>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</si>
  <si>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</si>
  <si>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</si>
  <si>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</si>
  <si>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</si>
  <si>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</si>
  <si>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</si>
  <si>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</si>
  <si>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</si>
  <si>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</si>
  <si>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</si>
  <si>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</si>
  <si>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</si>
  <si>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</si>
  <si>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</si>
  <si>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</si>
  <si>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</si>
  <si>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</si>
  <si>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</si>
  <si>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</si>
  <si>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</si>
  <si>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</si>
  <si>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</si>
  <si>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</si>
  <si>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</si>
  <si>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</si>
  <si>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</si>
  <si>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</si>
  <si>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</si>
  <si>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</si>
  <si>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</si>
  <si>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</si>
  <si>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</si>
  <si>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</si>
  <si>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</si>
  <si>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</si>
  <si>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</si>
  <si>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</si>
  <si>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</si>
  <si>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</si>
  <si>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</si>
  <si>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</si>
  <si>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</si>
  <si>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</si>
  <si>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</si>
  <si>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</si>
  <si>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</si>
  <si>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</si>
  <si>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</si>
  <si>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</si>
  <si>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</si>
  <si>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</si>
  <si>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</si>
  <si>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</si>
  <si>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</si>
  <si>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</si>
  <si>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</si>
  <si>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</si>
  <si>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</si>
  <si>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</si>
  <si>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</si>
  <si>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</si>
  <si>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</si>
  <si>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</si>
  <si>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</si>
  <si>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</si>
  <si>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</si>
  <si>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</si>
  <si>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</si>
  <si>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</si>
  <si>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</si>
  <si>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</si>
  <si>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</si>
  <si>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</si>
  <si>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</si>
  <si>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</si>
  <si>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</si>
  <si>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</si>
  <si>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</si>
  <si>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</si>
  <si>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</si>
  <si>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</si>
  <si>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</si>
  <si>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</si>
  <si>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</si>
  <si>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</si>
  <si>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</si>
  <si>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</si>
  <si>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</si>
  <si>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</si>
  <si>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</si>
  <si>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</si>
  <si>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</si>
  <si>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</si>
  <si>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</si>
  <si>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</si>
  <si>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</si>
  <si>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</si>
  <si>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</si>
  <si>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</si>
  <si>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</si>
  <si>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</si>
  <si>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</si>
  <si>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</si>
  <si>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</si>
  <si>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</si>
  <si>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</si>
  <si>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</si>
  <si>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</si>
  <si>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</si>
  <si>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</si>
  <si>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</si>
  <si>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</si>
  <si>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</si>
  <si>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</si>
  <si>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</si>
  <si>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</si>
  <si>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</si>
  <si>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</si>
  <si>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</si>
  <si>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</si>
  <si>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</si>
  <si>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</si>
  <si>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</si>
  <si>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</si>
  <si>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</si>
  <si>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</si>
  <si>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</si>
  <si>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</si>
  <si>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</si>
  <si>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</si>
  <si>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</si>
  <si>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</si>
  <si>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</si>
  <si>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</si>
  <si>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</si>
  <si>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</si>
  <si>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</si>
  <si>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</si>
  <si>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</si>
  <si>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</si>
  <si>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</si>
  <si>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</si>
  <si>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</si>
  <si>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</si>
  <si>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</si>
  <si>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</si>
  <si>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</si>
  <si>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</si>
  <si>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</si>
  <si>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</si>
  <si>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</si>
  <si>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</si>
  <si>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</si>
  <si>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</si>
  <si>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</si>
  <si>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</si>
  <si>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</si>
  <si>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</si>
  <si>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</si>
  <si>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</si>
  <si>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</si>
  <si>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</si>
  <si>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</si>
  <si>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</si>
  <si>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</si>
  <si>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</si>
  <si>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</si>
  <si>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</si>
  <si>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</si>
  <si>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</si>
  <si>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</si>
  <si>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</si>
  <si>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</si>
  <si>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</si>
  <si>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</si>
  <si>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</si>
  <si>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</si>
  <si>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</si>
  <si>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</si>
  <si>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</si>
  <si>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</si>
  <si>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</si>
  <si>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</si>
  <si>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</si>
  <si>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</si>
  <si>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</si>
  <si>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</si>
  <si>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</si>
  <si>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</si>
  <si>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</si>
  <si>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</si>
  <si>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</si>
  <si>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</si>
  <si>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</si>
  <si>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</si>
  <si>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</si>
  <si>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</si>
  <si>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</si>
  <si>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</si>
  <si>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</si>
  <si>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</si>
  <si>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</si>
  <si>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</si>
  <si>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</si>
  <si>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</si>
  <si>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</si>
  <si>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</si>
  <si>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</si>
  <si>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</si>
  <si>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</si>
  <si>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</si>
  <si>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</si>
  <si>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</si>
  <si>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</si>
  <si>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</si>
  <si>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</si>
  <si>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</si>
  <si>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</si>
  <si>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</si>
  <si>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</si>
  <si>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</si>
  <si>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</si>
  <si>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</si>
  <si>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</si>
  <si>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</si>
  <si>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</si>
  <si>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</si>
  <si>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</si>
  <si>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</si>
  <si>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</si>
  <si>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</si>
  <si>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</si>
  <si>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</si>
  <si>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</si>
  <si>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</si>
  <si>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</si>
  <si>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</si>
  <si>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</si>
  <si>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</si>
  <si>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</si>
  <si>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</si>
  <si>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</si>
  <si>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</si>
  <si>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</si>
  <si>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</si>
  <si>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</si>
  <si>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</si>
  <si>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</si>
  <si>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</si>
  <si>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</si>
  <si>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</si>
  <si>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</si>
  <si>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</si>
  <si>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</si>
  <si>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</si>
  <si>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</si>
  <si>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</si>
  <si>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</si>
  <si>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</si>
  <si>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</si>
  <si>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</si>
  <si>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</si>
  <si>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</si>
  <si>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</si>
  <si>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</si>
  <si>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</si>
  <si>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</si>
  <si>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</si>
  <si>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</si>
  <si>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</si>
  <si>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</si>
  <si>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</si>
  <si>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</si>
  <si>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</si>
  <si>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</si>
  <si>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</si>
  <si>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</si>
  <si>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</si>
  <si>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</si>
  <si>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</si>
  <si>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</si>
  <si>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</si>
  <si>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</si>
  <si>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</si>
  <si>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</si>
  <si>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</si>
  <si>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</si>
  <si>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</si>
  <si>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</si>
  <si>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</si>
  <si>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</si>
  <si>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</si>
  <si>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</si>
  <si>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</si>
  <si>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</si>
  <si>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</si>
  <si>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</si>
  <si>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</si>
  <si>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</si>
  <si>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</si>
  <si>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</si>
  <si>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</si>
  <si>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</si>
  <si>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</si>
  <si>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</si>
  <si>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</si>
  <si>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</si>
  <si>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</si>
  <si>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</si>
  <si>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</si>
  <si>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</si>
  <si>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</si>
  <si>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</si>
  <si>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</si>
  <si>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</si>
  <si>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</si>
  <si>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</si>
  <si>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</si>
  <si>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</si>
  <si>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</si>
  <si>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</si>
  <si>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</si>
  <si>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</si>
  <si>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</si>
  <si>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</si>
  <si>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</si>
  <si>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</si>
  <si>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</si>
  <si>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</si>
  <si>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</si>
  <si>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</si>
  <si>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</si>
  <si>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</si>
  <si>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</si>
  <si>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</si>
  <si>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</si>
  <si>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</si>
  <si>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</si>
  <si>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</si>
  <si>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</si>
  <si>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</si>
  <si>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</si>
  <si>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</si>
  <si>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</si>
  <si>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</si>
  <si>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</si>
  <si>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</si>
  <si>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</si>
  <si>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</si>
  <si>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</si>
  <si>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</si>
  <si>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</si>
  <si>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</si>
  <si>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</si>
  <si>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</si>
  <si>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</si>
  <si>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</si>
  <si>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</si>
  <si>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</si>
  <si>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</si>
  <si>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</si>
  <si>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</si>
  <si>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</si>
  <si>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</si>
  <si>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</si>
  <si>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</si>
  <si>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</si>
  <si>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</si>
  <si>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</si>
  <si>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</si>
  <si>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</si>
  <si>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</si>
  <si>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</si>
  <si>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</si>
  <si>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</si>
  <si>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</si>
  <si>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</si>
  <si>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</si>
  <si>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</si>
  <si>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</si>
  <si>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</si>
  <si>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</si>
  <si>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</si>
  <si>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</si>
  <si>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</si>
  <si>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</si>
  <si>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</si>
  <si>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</si>
  <si>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</si>
  <si>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</si>
  <si>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</si>
  <si>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</si>
  <si>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</si>
  <si>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</si>
  <si>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</si>
  <si>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</si>
  <si>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</si>
  <si>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</si>
  <si>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</si>
  <si>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</si>
  <si>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</si>
  <si>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</si>
  <si>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</si>
  <si>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</si>
  <si>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</si>
  <si>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</si>
  <si>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</si>
  <si>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</si>
  <si>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</si>
  <si>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</si>
  <si>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</si>
  <si>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</si>
  <si>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</si>
  <si>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</si>
  <si>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</si>
  <si>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</si>
  <si>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</si>
  <si>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</si>
  <si>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</si>
  <si>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</si>
  <si>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</si>
  <si>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</si>
  <si>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</si>
  <si>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</si>
  <si>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</si>
  <si>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</si>
  <si>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</si>
  <si>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</si>
  <si>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</si>
  <si>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</si>
  <si>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</si>
  <si>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</si>
  <si>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</si>
  <si>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</si>
  <si>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</si>
  <si>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</si>
  <si>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</si>
  <si>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</si>
  <si>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</si>
  <si>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</si>
  <si>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</si>
  <si>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</si>
  <si>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</si>
  <si>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</si>
  <si>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</si>
  <si>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</si>
  <si>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</si>
  <si>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</si>
  <si>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</si>
  <si>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</si>
  <si>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</si>
  <si>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</si>
  <si>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</si>
  <si>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</si>
  <si>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</si>
  <si>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</si>
  <si>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</si>
  <si>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</si>
  <si>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</si>
  <si>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</si>
  <si>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</si>
  <si>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</si>
  <si>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</si>
  <si>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</si>
  <si>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</si>
  <si>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</si>
  <si>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</si>
  <si>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</si>
  <si>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</si>
  <si>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</si>
  <si>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</si>
  <si>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</si>
  <si>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</si>
  <si>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</si>
  <si>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</si>
  <si>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</si>
  <si>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</si>
  <si>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</si>
  <si>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</si>
  <si>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</si>
  <si>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</si>
  <si>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</si>
  <si>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</si>
  <si>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</si>
  <si>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</si>
  <si>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</si>
  <si>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</si>
  <si>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</si>
  <si>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</si>
  <si>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</si>
  <si>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</si>
  <si>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</si>
  <si>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</si>
  <si>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</si>
  <si>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</si>
  <si>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</si>
  <si>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</si>
  <si>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</si>
  <si>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</si>
  <si>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</si>
  <si>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</si>
  <si>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</si>
  <si>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</si>
  <si>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</si>
  <si>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</si>
  <si>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</si>
  <si>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</si>
  <si>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</si>
  <si>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</si>
  <si>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</si>
  <si>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</si>
  <si>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</si>
  <si>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</si>
  <si>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</si>
  <si>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</si>
  <si>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</si>
  <si>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</si>
  <si>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</si>
  <si>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</si>
  <si>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</si>
  <si>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</si>
  <si>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</si>
  <si>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</si>
  <si>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</si>
  <si>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</si>
  <si>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</si>
  <si>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</si>
  <si>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</si>
  <si>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</si>
  <si>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</si>
  <si>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</si>
  <si>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</si>
  <si>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</si>
  <si>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</si>
  <si>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</si>
  <si>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</si>
  <si>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</si>
  <si>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</si>
  <si>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</si>
  <si>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</si>
  <si>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</si>
  <si>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</si>
  <si>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</si>
  <si>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</si>
  <si>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</si>
  <si>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</si>
  <si>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</si>
  <si>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</si>
  <si>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</si>
  <si>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</si>
  <si>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</si>
  <si>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</si>
  <si>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</si>
  <si>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</si>
  <si>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</si>
  <si>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</si>
  <si>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</si>
  <si>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</si>
  <si>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</si>
  <si>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</si>
  <si>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</si>
  <si>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</si>
  <si>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</si>
  <si>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</si>
  <si>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</si>
  <si>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</si>
  <si>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</si>
  <si>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</si>
  <si>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</si>
  <si>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</si>
  <si>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</si>
  <si>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</si>
  <si>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</si>
  <si>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</si>
  <si>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</si>
  <si>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</si>
  <si>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</si>
  <si>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</si>
  <si>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</si>
  <si>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</si>
  <si>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</si>
  <si>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</si>
  <si>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</si>
  <si>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</si>
  <si>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</si>
  <si>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</si>
  <si>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</si>
  <si>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</si>
  <si>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</si>
  <si>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</si>
  <si>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</si>
  <si>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</si>
  <si>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</si>
  <si>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</si>
  <si>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</si>
  <si>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</si>
  <si>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</si>
  <si>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</si>
  <si>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</si>
  <si>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</si>
  <si>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</si>
  <si>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</si>
  <si>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</si>
  <si>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</si>
  <si>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</si>
  <si>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</si>
  <si>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</si>
  <si>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</si>
  <si>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</si>
  <si>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</si>
  <si>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</si>
  <si>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</si>
  <si>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</si>
  <si>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</si>
  <si>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</si>
  <si>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</si>
  <si>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</si>
  <si>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</si>
  <si>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</si>
  <si>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</si>
  <si>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</si>
  <si>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</si>
  <si>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</si>
  <si>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</si>
  <si>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</si>
  <si>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</si>
  <si>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</si>
  <si>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</si>
  <si>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</si>
  <si>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</si>
  <si>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</si>
  <si>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</si>
  <si>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</si>
  <si>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</si>
  <si>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</si>
  <si>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</si>
  <si>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</si>
  <si>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</si>
  <si>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</si>
  <si>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</si>
  <si>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</si>
  <si>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</si>
  <si>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</si>
  <si>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</si>
  <si>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</si>
  <si>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</si>
  <si>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</si>
  <si>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</si>
  <si>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</si>
  <si>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</si>
  <si>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</si>
  <si>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</si>
  <si>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</si>
  <si>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</si>
  <si>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</si>
  <si>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</si>
  <si>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</si>
  <si>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</si>
  <si>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</si>
  <si>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</si>
  <si>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</si>
  <si>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</si>
  <si>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</si>
  <si>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</si>
  <si>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</si>
  <si>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</si>
  <si>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</si>
  <si>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</si>
  <si>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</si>
  <si>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</si>
  <si>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</si>
  <si>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</si>
  <si>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</si>
  <si>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</si>
  <si>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</si>
  <si>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</si>
  <si>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</si>
  <si>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</si>
  <si>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</si>
  <si>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</si>
  <si>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</si>
  <si>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</si>
  <si>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</si>
  <si>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</si>
  <si>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</si>
  <si>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</si>
  <si>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</si>
  <si>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</si>
  <si>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</si>
  <si>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</si>
  <si>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</si>
  <si>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</si>
  <si>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</si>
  <si>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</si>
  <si>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</si>
  <si>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</si>
  <si>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</si>
  <si>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</si>
  <si>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</si>
  <si>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</si>
  <si>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</si>
  <si>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</si>
  <si>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</si>
  <si>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</si>
  <si>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</si>
  <si>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</si>
  <si>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</si>
  <si>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</si>
  <si>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</si>
  <si>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</si>
  <si>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</si>
  <si>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</si>
  <si>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</si>
  <si>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</si>
  <si>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</si>
  <si>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</si>
  <si>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</si>
  <si>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</si>
  <si>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</si>
  <si>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</si>
  <si>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</si>
  <si>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</si>
  <si>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</si>
  <si>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</si>
  <si>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</si>
  <si>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</si>
  <si>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</si>
  <si>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</si>
  <si>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</si>
  <si>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</si>
  <si>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</si>
  <si>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</si>
  <si>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</si>
  <si>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</si>
  <si>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</si>
  <si>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</si>
  <si>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</si>
  <si>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</si>
  <si>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</si>
  <si>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</si>
  <si>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</si>
  <si>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</si>
  <si>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</si>
  <si>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</si>
  <si>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</si>
  <si>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</si>
  <si>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</si>
  <si>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</si>
  <si>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</si>
  <si>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</si>
  <si>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</si>
  <si>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</si>
  <si>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</si>
  <si>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</si>
  <si>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</si>
  <si>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</si>
  <si>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</si>
  <si>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</si>
  <si>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</si>
  <si>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</si>
  <si>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</si>
  <si>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</si>
  <si>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</si>
  <si>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</si>
  <si>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</si>
  <si>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</si>
  <si>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</si>
  <si>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</si>
  <si>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</si>
  <si>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</si>
  <si>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</si>
  <si>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</si>
  <si>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</si>
  <si>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</si>
  <si>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</si>
  <si>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</si>
  <si>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</si>
  <si>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</si>
  <si>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</si>
  <si>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</si>
  <si>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</si>
  <si>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</si>
  <si>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</si>
  <si>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</si>
  <si>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</si>
  <si>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</si>
  <si>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</si>
  <si>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</si>
  <si>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</si>
  <si>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</si>
  <si>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</si>
  <si>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</si>
  <si>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</si>
  <si>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</si>
  <si>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</si>
  <si>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</si>
  <si>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</si>
  <si>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</si>
  <si>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</si>
  <si>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</si>
  <si>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</si>
  <si>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</si>
  <si>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</si>
  <si>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</si>
  <si>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</si>
  <si>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</si>
  <si>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</si>
  <si>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</si>
  <si>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</si>
  <si>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</si>
  <si>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</si>
  <si>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</si>
  <si>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</si>
  <si>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</si>
  <si>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</si>
  <si>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</si>
  <si>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</si>
  <si>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</si>
  <si>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</si>
  <si>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</si>
  <si>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</si>
  <si>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</si>
  <si>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</si>
  <si>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</si>
  <si>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</si>
  <si>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</si>
  <si>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</si>
  <si>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</si>
  <si>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</si>
  <si>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</si>
  <si>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</si>
  <si>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</si>
  <si>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</si>
  <si>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</si>
  <si>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</si>
  <si>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</si>
  <si>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</si>
  <si>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</si>
  <si>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</si>
  <si>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</si>
  <si>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</si>
  <si>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</si>
  <si>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</si>
  <si>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</si>
  <si>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</si>
  <si>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</si>
  <si>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</si>
  <si>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</si>
  <si>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</si>
  <si>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</si>
  <si>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</si>
  <si>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</si>
  <si>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</si>
  <si>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</si>
  <si>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</si>
  <si>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</si>
  <si>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</si>
  <si>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</si>
  <si>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</si>
  <si>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</si>
  <si>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</si>
  <si>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</si>
  <si>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</si>
  <si>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</si>
  <si>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</si>
  <si>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</si>
  <si>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</si>
  <si>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</si>
  <si>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</si>
  <si>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</si>
  <si>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</si>
  <si>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</si>
  <si>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</si>
  <si>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</si>
  <si>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</si>
  <si>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</si>
  <si>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</si>
  <si>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</si>
  <si>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</si>
  <si>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</si>
  <si>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</si>
  <si>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</si>
  <si>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</si>
  <si>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</si>
  <si>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</si>
  <si>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</si>
  <si>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</si>
  <si>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</si>
  <si>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</si>
  <si>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</si>
  <si>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</si>
  <si>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</si>
  <si>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</si>
  <si>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</si>
  <si>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</si>
  <si>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</si>
  <si>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</si>
  <si>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</si>
  <si>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</si>
  <si>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</si>
  <si>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</si>
  <si>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</si>
  <si>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</si>
  <si>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</si>
  <si>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</si>
  <si>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</si>
  <si>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</si>
  <si>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</si>
  <si>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</si>
  <si>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</si>
  <si>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</si>
  <si>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</si>
  <si>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</si>
  <si>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</si>
  <si>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</si>
  <si>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</si>
  <si>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</si>
  <si>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</si>
  <si>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</si>
  <si>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</si>
  <si>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</si>
  <si>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</si>
  <si>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</si>
  <si>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</si>
  <si>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</si>
  <si>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</si>
  <si>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</si>
  <si>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</si>
  <si>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</si>
  <si>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</si>
  <si>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</si>
  <si>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</si>
  <si>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</si>
  <si>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</si>
  <si>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</si>
  <si>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</si>
  <si>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</si>
  <si>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</si>
  <si>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</si>
  <si>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</si>
  <si>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</si>
  <si>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</si>
  <si>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</si>
  <si>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</si>
  <si>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</si>
  <si>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</si>
  <si>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</si>
  <si>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</si>
  <si>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</si>
  <si>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</si>
  <si>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</si>
  <si>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</si>
  <si>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</si>
  <si>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</si>
  <si>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</si>
  <si>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</si>
  <si>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</si>
  <si>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</si>
  <si>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</si>
  <si>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</si>
  <si>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</si>
  <si>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</si>
  <si>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</si>
  <si>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</si>
  <si>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</si>
  <si>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</si>
  <si>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</si>
  <si>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</si>
  <si>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</si>
  <si>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</si>
  <si>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</si>
  <si>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</si>
  <si>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</si>
  <si>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</si>
  <si>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</si>
  <si>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</si>
  <si>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</si>
  <si>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</si>
  <si>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</si>
  <si>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</si>
  <si>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</si>
  <si>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</si>
  <si>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</si>
  <si>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</si>
  <si>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</si>
  <si>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</si>
  <si>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</si>
  <si>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</si>
  <si>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</si>
  <si>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</si>
  <si>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</si>
  <si>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</si>
  <si>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</si>
  <si>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</si>
  <si>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</si>
  <si>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</si>
  <si>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</si>
  <si>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</si>
  <si>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</si>
  <si>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</si>
  <si>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</si>
  <si>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</si>
  <si>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</si>
  <si>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</si>
  <si>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</si>
  <si>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</si>
  <si>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</si>
  <si>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</si>
  <si>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</si>
  <si>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</si>
  <si>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</si>
  <si>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</si>
  <si>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</si>
  <si>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</si>
  <si>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</si>
  <si>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</si>
  <si>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</si>
  <si>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</si>
  <si>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</si>
  <si>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</si>
  <si>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</si>
  <si>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</si>
  <si>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</si>
  <si>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</si>
  <si>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</si>
  <si>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</si>
  <si>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</si>
  <si>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</si>
  <si>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</si>
  <si>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</si>
  <si>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</si>
  <si>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</si>
  <si>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</si>
  <si>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</si>
  <si>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</si>
  <si>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</si>
  <si>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</si>
  <si>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</si>
  <si>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</si>
  <si>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</si>
  <si>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</si>
  <si>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</si>
  <si>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</si>
  <si>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</si>
  <si>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</si>
  <si>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</si>
  <si>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</si>
  <si>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</si>
  <si>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</si>
  <si>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</si>
  <si>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</si>
  <si>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</si>
  <si>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</si>
  <si>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</si>
  <si>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</si>
  <si>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</si>
  <si>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</si>
  <si>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</si>
  <si>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</si>
  <si>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</si>
  <si>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</si>
  <si>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</si>
  <si>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</si>
  <si>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</si>
  <si>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</si>
  <si>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</si>
  <si>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</si>
  <si>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</si>
  <si>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</si>
  <si>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</si>
  <si>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</si>
  <si>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</si>
  <si>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</si>
  <si>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</si>
  <si>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</si>
  <si>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</si>
  <si>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</si>
  <si>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</si>
  <si>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</si>
  <si>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</si>
  <si>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</si>
  <si>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</si>
  <si>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</si>
  <si>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</si>
  <si>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</si>
  <si>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</si>
  <si>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</si>
  <si>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</si>
  <si>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</si>
  <si>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</si>
  <si>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</si>
  <si>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</si>
  <si>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</si>
  <si>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</si>
  <si>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</si>
  <si>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</si>
  <si>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</si>
  <si>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</si>
  <si>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</si>
  <si>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</si>
  <si>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</si>
  <si>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</si>
  <si>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</si>
  <si>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</si>
  <si>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</si>
  <si>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</si>
  <si>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</si>
  <si>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</si>
  <si>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</si>
  <si>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</si>
  <si>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</si>
  <si>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</si>
  <si>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</si>
  <si>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</si>
  <si>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</si>
  <si>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</si>
  <si>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</si>
  <si>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</si>
  <si>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</si>
  <si>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</si>
  <si>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</si>
  <si>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</si>
  <si>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</si>
  <si>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</si>
  <si>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</si>
  <si>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</si>
  <si>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</si>
  <si>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</si>
  <si>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</si>
  <si>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</si>
  <si>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</si>
  <si>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</si>
  <si>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</si>
  <si>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</si>
  <si>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</si>
  <si>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</si>
  <si>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</si>
  <si>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</si>
  <si>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</si>
  <si>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</si>
  <si>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</si>
  <si>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</si>
  <si>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</si>
  <si>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</si>
  <si>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</si>
  <si>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</si>
  <si>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</si>
  <si>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</si>
  <si>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</si>
  <si>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</si>
  <si>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</si>
  <si>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</si>
  <si>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</si>
  <si>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</si>
  <si>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</si>
  <si>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</si>
  <si>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</si>
  <si>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</si>
  <si>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</si>
  <si>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</si>
  <si>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</si>
  <si>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</si>
  <si>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</si>
  <si>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</si>
  <si>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</si>
  <si>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</si>
  <si>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</si>
  <si>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</si>
  <si>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</si>
  <si>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</si>
  <si>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</si>
  <si>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</si>
  <si>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</si>
  <si>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</si>
  <si>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</si>
  <si>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</si>
  <si>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</si>
  <si>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</si>
  <si>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</si>
  <si>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</si>
  <si>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</si>
  <si>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</si>
  <si>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</si>
  <si>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</si>
  <si>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</si>
  <si>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</si>
  <si>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</si>
  <si>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</si>
  <si>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</si>
  <si>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</si>
  <si>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</si>
  <si>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</si>
  <si>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</si>
  <si>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</si>
  <si>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</si>
  <si>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</si>
  <si>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</si>
  <si>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</si>
  <si>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</si>
  <si>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</si>
  <si>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</si>
  <si>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</si>
  <si>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</si>
  <si>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</si>
  <si>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</si>
  <si>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</si>
  <si>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</si>
  <si>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</si>
  <si>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</si>
  <si>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</si>
  <si>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</si>
  <si>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</si>
  <si>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</si>
  <si>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</si>
  <si>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</si>
  <si>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</si>
  <si>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</si>
  <si>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</si>
  <si>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</si>
  <si>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</si>
  <si>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</si>
  <si>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</si>
  <si>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</si>
  <si>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</si>
  <si>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</si>
  <si>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</si>
  <si>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</si>
  <si>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</si>
  <si>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</si>
  <si>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</si>
  <si>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</si>
  <si>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</si>
  <si>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</si>
  <si>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</si>
  <si>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</si>
  <si>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</si>
  <si>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</si>
  <si>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</si>
  <si>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</si>
  <si>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</si>
  <si>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</si>
  <si>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</si>
  <si>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</si>
  <si>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</si>
  <si>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</si>
  <si>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</si>
  <si>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</si>
  <si>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</si>
  <si>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</si>
  <si>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</si>
  <si>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</si>
  <si>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</si>
  <si>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</si>
  <si>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</si>
  <si>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</si>
  <si>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</si>
  <si>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</si>
  <si>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</si>
  <si>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</si>
  <si>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</si>
  <si>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</si>
  <si>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</si>
  <si>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</si>
  <si>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</si>
  <si>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</si>
  <si>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</si>
  <si>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</si>
  <si>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</si>
  <si>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</si>
  <si>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</si>
  <si>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</si>
  <si>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</si>
  <si>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</si>
  <si>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</si>
  <si>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</si>
  <si>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</si>
  <si>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</si>
  <si>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</si>
  <si>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</si>
  <si>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</si>
  <si>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</si>
  <si>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</si>
  <si>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</si>
  <si>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</si>
  <si>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</si>
  <si>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</si>
  <si>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</si>
  <si>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</si>
  <si>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</si>
  <si>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</si>
  <si>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</si>
  <si>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</si>
  <si>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</si>
  <si>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</si>
  <si>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</si>
  <si>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</si>
  <si>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</si>
  <si>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</si>
  <si>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</si>
  <si>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</si>
  <si>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</si>
  <si>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</si>
  <si>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</si>
  <si>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</si>
  <si>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</si>
  <si>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</si>
  <si>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</si>
  <si>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</si>
  <si>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</si>
  <si>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</si>
  <si>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</si>
  <si>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</si>
  <si>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</si>
  <si>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</si>
  <si>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</si>
  <si>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</si>
  <si>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</si>
  <si>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</si>
  <si>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</si>
  <si>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</si>
  <si>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</si>
  <si>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</si>
  <si>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</si>
  <si>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</si>
  <si>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</si>
  <si>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</si>
  <si>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</si>
  <si>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</si>
  <si>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</si>
  <si>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</si>
  <si>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</si>
  <si>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</si>
  <si>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</si>
  <si>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</si>
  <si>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</si>
  <si>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</si>
  <si>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</si>
  <si>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</si>
  <si>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</si>
  <si>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</si>
  <si>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</si>
  <si>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</si>
  <si>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</si>
  <si>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</si>
  <si>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</si>
  <si>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</si>
  <si>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</si>
  <si>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</si>
  <si>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</si>
  <si>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</si>
  <si>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</si>
  <si>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</si>
  <si>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</si>
  <si>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</si>
  <si>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</si>
  <si>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</si>
  <si>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</si>
  <si>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</si>
  <si>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</si>
  <si>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</si>
  <si>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</si>
  <si>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</si>
  <si>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</si>
  <si>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</si>
  <si>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</si>
  <si>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</si>
  <si>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</si>
  <si>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</si>
  <si>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</si>
  <si>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</si>
  <si>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</si>
  <si>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</si>
  <si>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</si>
  <si>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</si>
  <si>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</si>
  <si>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</si>
  <si>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</si>
  <si>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</si>
  <si>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</si>
  <si>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</si>
  <si>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</si>
  <si>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</si>
  <si>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</si>
  <si>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</si>
  <si>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</si>
  <si>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</si>
  <si>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</si>
  <si>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</si>
  <si>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</si>
  <si>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</si>
  <si>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</si>
  <si>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</si>
  <si>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</si>
  <si>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</si>
  <si>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</si>
  <si>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</si>
  <si>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</si>
  <si>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</si>
  <si>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</si>
  <si>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</si>
  <si>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</si>
  <si>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</si>
  <si>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</si>
  <si>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</si>
  <si>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</si>
  <si>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</si>
  <si>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</si>
  <si>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</si>
  <si>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</si>
  <si>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</si>
  <si>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</si>
  <si>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</si>
  <si>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</si>
  <si>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</si>
  <si>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</si>
  <si>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</si>
  <si>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</si>
  <si>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</si>
  <si>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</si>
  <si>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</si>
  <si>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</si>
  <si>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</si>
  <si>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</si>
  <si>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</si>
  <si>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</si>
  <si>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</si>
  <si>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</si>
  <si>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</si>
  <si>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</si>
  <si>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</si>
  <si>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</si>
  <si>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</si>
  <si>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</si>
  <si>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</si>
  <si>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</si>
  <si>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</si>
  <si>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</si>
  <si>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</si>
  <si>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</si>
  <si>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</si>
  <si>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</si>
  <si>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</si>
  <si>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</si>
  <si>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</si>
  <si>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</si>
  <si>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</si>
  <si>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</si>
  <si>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</si>
  <si>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</si>
  <si>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</si>
  <si>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</si>
  <si>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</si>
  <si>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</si>
  <si>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</si>
  <si>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</si>
  <si>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</si>
  <si>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</si>
  <si>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</si>
  <si>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</si>
  <si>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</si>
  <si>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</si>
  <si>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</si>
  <si>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</si>
  <si>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</si>
  <si>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</si>
  <si>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</si>
  <si>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</si>
  <si>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</si>
  <si>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</si>
  <si>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</si>
  <si>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</si>
  <si>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</si>
  <si>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</si>
  <si>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</si>
  <si>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</si>
  <si>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</si>
  <si>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</si>
  <si>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</si>
  <si>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</si>
  <si>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</si>
  <si>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</si>
  <si>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</si>
  <si>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</si>
  <si>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</si>
  <si>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</si>
  <si>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</si>
  <si>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</si>
  <si>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</si>
  <si>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</si>
  <si>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</si>
  <si>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</si>
  <si>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</si>
  <si>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</si>
  <si>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</si>
  <si>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</si>
  <si>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</si>
  <si>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</si>
  <si>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</si>
  <si>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</si>
  <si>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</si>
  <si>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</si>
  <si>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</si>
  <si>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</si>
  <si>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</si>
  <si>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</si>
  <si>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</si>
  <si>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</si>
  <si>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</si>
  <si>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</si>
  <si>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</si>
  <si>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</si>
  <si>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</si>
  <si>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</si>
  <si>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</si>
  <si>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</si>
  <si>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</si>
  <si>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</si>
  <si>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</si>
  <si>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</si>
  <si>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</si>
  <si>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</si>
  <si>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</si>
  <si>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</si>
  <si>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</si>
  <si>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</si>
  <si>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</si>
  <si>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</si>
  <si>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</si>
  <si>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</si>
  <si>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</si>
  <si>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</si>
  <si>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</si>
  <si>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</si>
  <si>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</si>
  <si>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</si>
  <si>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</si>
  <si>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</si>
  <si>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</si>
  <si>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</si>
  <si>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</si>
  <si>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</si>
  <si>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</si>
  <si>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</si>
  <si>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</si>
  <si>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</si>
  <si>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</si>
  <si>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</si>
  <si>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</si>
  <si>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</si>
  <si>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</si>
  <si>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</si>
  <si>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</si>
  <si>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</si>
  <si>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</si>
  <si>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</si>
  <si>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</si>
  <si>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</si>
  <si>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</si>
  <si>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</si>
  <si>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</si>
  <si>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</si>
  <si>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</si>
  <si>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</si>
  <si>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</si>
  <si>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</si>
  <si>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</si>
  <si>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</si>
  <si>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</si>
  <si>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</si>
  <si>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</si>
  <si>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</si>
  <si>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</si>
  <si>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</si>
  <si>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</si>
  <si>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</si>
  <si>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</si>
  <si>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</si>
  <si>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</si>
  <si>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</si>
  <si>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</si>
  <si>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</si>
  <si>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</si>
  <si>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</si>
  <si>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</si>
  <si>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</si>
  <si>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</si>
  <si>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</si>
  <si>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</si>
  <si>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</si>
  <si>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</si>
  <si>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</si>
  <si>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</si>
  <si>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</si>
  <si>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</si>
  <si>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</si>
  <si>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</si>
  <si>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</si>
  <si>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</si>
  <si>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</si>
  <si>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</si>
  <si>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</si>
  <si>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</si>
  <si>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</si>
  <si>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</si>
  <si>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</si>
  <si>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</si>
  <si>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</si>
  <si>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</si>
  <si>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</si>
  <si>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</si>
  <si>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</si>
  <si>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</si>
  <si>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</si>
  <si>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</si>
  <si>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</si>
  <si>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</si>
  <si>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</si>
  <si>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</si>
  <si>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</si>
  <si>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</si>
  <si>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</si>
  <si>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</si>
  <si>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</si>
  <si>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</si>
  <si>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</si>
  <si>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</si>
  <si>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</si>
  <si>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</si>
  <si>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</si>
  <si>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</si>
  <si>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</si>
  <si>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</si>
  <si>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</si>
  <si>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</si>
  <si>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</si>
  <si>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</si>
  <si>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</si>
  <si>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</si>
  <si>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</si>
  <si>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</si>
  <si>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</si>
  <si>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</si>
  <si>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</si>
  <si>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</si>
  <si>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</si>
  <si>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</si>
  <si>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</si>
  <si>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</si>
  <si>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</si>
  <si>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</si>
  <si>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</si>
  <si>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</si>
  <si>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</si>
  <si>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</si>
  <si>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</si>
  <si>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</si>
  <si>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</si>
  <si>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</si>
  <si>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</si>
  <si>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</si>
  <si>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</si>
  <si>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</si>
  <si>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</si>
  <si>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</si>
  <si>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</si>
  <si>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</si>
  <si>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</si>
  <si>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</si>
  <si>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</si>
  <si>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</si>
  <si>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</si>
  <si>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</si>
  <si>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</si>
  <si>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</si>
  <si>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</si>
  <si>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</si>
  <si>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</si>
  <si>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</si>
  <si>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</si>
  <si>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</si>
  <si>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</si>
  <si>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</si>
  <si>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</si>
  <si>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</si>
  <si>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</si>
  <si>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</si>
  <si>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</si>
  <si>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</si>
  <si>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</si>
  <si>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</si>
  <si>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</si>
  <si>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</si>
  <si>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</si>
  <si>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</si>
  <si>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</si>
  <si>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</si>
  <si>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</si>
  <si>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</si>
  <si>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</si>
  <si>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</si>
  <si>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</si>
  <si>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</si>
  <si>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</si>
  <si>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</si>
  <si>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</si>
  <si>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</si>
  <si>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</si>
  <si>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</si>
  <si>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</si>
  <si>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</si>
  <si>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</si>
  <si>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</si>
  <si>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</si>
  <si>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</si>
  <si>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</si>
  <si>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</si>
  <si>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</si>
  <si>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</si>
  <si>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</si>
  <si>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</si>
  <si>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</si>
  <si>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</si>
  <si>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</si>
  <si>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</si>
  <si>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</si>
  <si>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</si>
  <si>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</si>
  <si>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</si>
  <si>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</si>
  <si>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</si>
  <si>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</si>
  <si>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</si>
  <si>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</si>
  <si>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</si>
  <si>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</si>
  <si>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</si>
  <si>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</si>
  <si>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</si>
  <si>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</si>
  <si>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</si>
  <si>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</si>
  <si>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</si>
  <si>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</si>
  <si>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</si>
  <si>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</si>
  <si>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</si>
  <si>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</si>
  <si>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</si>
  <si>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</si>
  <si>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</si>
  <si>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</si>
  <si>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</si>
  <si>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</si>
  <si>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</si>
  <si>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</si>
  <si>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</si>
  <si>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</si>
  <si>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</si>
  <si>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</si>
  <si>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</si>
  <si>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</si>
  <si>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</si>
  <si>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</si>
  <si>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</si>
  <si>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</si>
  <si>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</si>
  <si>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</si>
  <si>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</si>
  <si>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</si>
  <si>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</si>
  <si>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</si>
  <si>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</si>
  <si>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</si>
  <si>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</si>
  <si>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</si>
  <si>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</si>
  <si>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</si>
  <si>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</si>
  <si>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</si>
  <si>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</si>
  <si>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</si>
  <si>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</si>
  <si>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</si>
  <si>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</si>
  <si>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</si>
  <si>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</si>
  <si>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</si>
  <si>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</si>
  <si>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</si>
  <si>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</si>
  <si>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</si>
  <si>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</si>
  <si>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</si>
  <si>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</si>
  <si>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</si>
  <si>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</si>
  <si>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</si>
  <si>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</si>
  <si>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</si>
  <si>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</si>
  <si>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</si>
  <si>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</si>
  <si>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</si>
  <si>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</si>
  <si>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</si>
  <si>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</si>
  <si>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</si>
  <si>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</si>
  <si>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</si>
  <si>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</si>
  <si>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</si>
  <si>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</si>
  <si>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</si>
  <si>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</si>
  <si>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</si>
  <si>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</si>
  <si>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</si>
  <si>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</si>
  <si>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</si>
  <si>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</si>
  <si>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</si>
  <si>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</si>
  <si>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</si>
  <si>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</si>
  <si>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</si>
  <si>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</si>
  <si>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</si>
  <si>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</si>
  <si>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</si>
  <si>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</si>
  <si>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</si>
  <si>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</si>
  <si>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</si>
  <si>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</si>
  <si>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</si>
  <si>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</si>
  <si>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</si>
  <si>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</si>
  <si>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</si>
  <si>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</si>
  <si>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</si>
  <si>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</si>
  <si>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</si>
  <si>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</si>
  <si>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</si>
  <si>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</si>
  <si>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</si>
  <si>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</si>
  <si>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</si>
  <si>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</si>
  <si>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</si>
  <si>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</si>
  <si>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</si>
  <si>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</si>
  <si>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</si>
  <si>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</si>
  <si>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</si>
  <si>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</si>
  <si>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</si>
  <si>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</si>
  <si>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</si>
  <si>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</si>
  <si>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</si>
  <si>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</si>
  <si>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</si>
  <si>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</si>
  <si>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</si>
  <si>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</si>
  <si>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</si>
  <si>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</si>
  <si>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</si>
  <si>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</si>
  <si>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</si>
  <si>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</si>
  <si>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</si>
  <si>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</si>
  <si>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</si>
  <si>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</si>
  <si>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</si>
  <si>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</si>
  <si>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</si>
  <si>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</si>
  <si>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</si>
  <si>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</si>
  <si>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</si>
  <si>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</si>
  <si>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</si>
  <si>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</si>
  <si>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</si>
  <si>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</si>
  <si>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</si>
  <si>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</si>
  <si>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</si>
  <si>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</si>
  <si>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</si>
  <si>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</si>
  <si>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</si>
  <si>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</si>
  <si>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</si>
  <si>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</si>
  <si>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</si>
  <si>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</si>
  <si>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</si>
  <si>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</si>
  <si>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</si>
  <si>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</si>
  <si>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</si>
  <si>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</si>
  <si>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</si>
  <si>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</si>
  <si>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</si>
  <si>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</si>
  <si>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</si>
  <si>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</si>
  <si>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</si>
  <si>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</si>
  <si>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</si>
  <si>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</si>
  <si>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</si>
  <si>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</si>
  <si>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</si>
  <si>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</si>
  <si>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</si>
  <si>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</si>
  <si>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</si>
  <si>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</si>
  <si>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</si>
  <si>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</si>
  <si>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</si>
  <si>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</si>
  <si>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</si>
  <si>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</si>
  <si>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</si>
  <si>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</si>
  <si>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</si>
  <si>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</si>
  <si>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</si>
  <si>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</si>
  <si>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</si>
  <si>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</si>
  <si>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</si>
  <si>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</si>
  <si>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</si>
  <si>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</si>
  <si>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</si>
  <si>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</si>
  <si>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</si>
  <si>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</si>
  <si>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</si>
  <si>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</si>
  <si>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</si>
  <si>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</si>
  <si>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</si>
  <si>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</si>
  <si>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</si>
  <si>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</si>
  <si>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</si>
  <si>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</si>
  <si>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</si>
  <si>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</si>
  <si>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</si>
  <si>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</si>
  <si>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</si>
  <si>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</si>
  <si>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</si>
  <si>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</si>
  <si>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</si>
  <si>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</si>
  <si>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</si>
  <si>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</si>
  <si>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</si>
  <si>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</si>
  <si>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</si>
  <si>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</si>
  <si>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</si>
  <si>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</si>
  <si>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</si>
  <si>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</si>
  <si>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</si>
  <si>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</si>
  <si>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</si>
  <si>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</si>
  <si>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</si>
  <si>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</si>
  <si>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</si>
  <si>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</si>
  <si>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</si>
  <si>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</si>
  <si>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</si>
  <si>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</si>
  <si>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</si>
  <si>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</si>
  <si>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</si>
  <si>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</si>
  <si>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</si>
  <si>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</si>
  <si>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</si>
  <si>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</si>
  <si>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</si>
  <si>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</si>
  <si>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</si>
  <si>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</si>
  <si>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</si>
  <si>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</si>
  <si>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</si>
  <si>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</si>
  <si>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</si>
  <si>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</si>
  <si>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</si>
  <si>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</si>
  <si>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</si>
  <si>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</si>
  <si>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</si>
  <si>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</si>
  <si>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</si>
  <si>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</si>
  <si>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</si>
  <si>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</si>
  <si>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</si>
  <si>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</si>
  <si>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</si>
  <si>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</si>
  <si>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</si>
  <si>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</si>
  <si>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</si>
  <si>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</si>
  <si>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</si>
  <si>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</si>
  <si>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</si>
  <si>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</si>
  <si>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</si>
  <si>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</si>
  <si>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</si>
  <si>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</si>
  <si>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</si>
  <si>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</si>
  <si>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</si>
  <si>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</si>
  <si>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</si>
  <si>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</si>
  <si>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</si>
  <si>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</si>
  <si>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</si>
  <si>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</si>
  <si>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</si>
  <si>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</si>
  <si>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</si>
  <si>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</si>
  <si>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</si>
  <si>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</si>
  <si>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</si>
  <si>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</si>
  <si>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</si>
  <si>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</si>
  <si>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</si>
  <si>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</si>
  <si>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</si>
  <si>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</si>
  <si>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</si>
  <si>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</si>
  <si>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</si>
  <si>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</si>
  <si>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</si>
  <si>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</si>
  <si>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</si>
  <si>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</si>
  <si>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</si>
  <si>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</si>
  <si>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</si>
  <si>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</si>
  <si>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</si>
  <si>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</si>
  <si>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</si>
  <si>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</si>
  <si>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</si>
  <si>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</si>
  <si>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</si>
  <si>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</si>
  <si>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</si>
  <si>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</si>
  <si>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</si>
  <si>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</si>
  <si>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</si>
  <si>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</si>
  <si>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</si>
  <si>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</si>
  <si>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</si>
  <si>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</si>
  <si>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</si>
  <si>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</si>
  <si>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</si>
  <si>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</si>
  <si>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</si>
  <si>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</si>
  <si>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</si>
  <si>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</si>
  <si>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</si>
  <si>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</si>
  <si>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</si>
  <si>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</si>
  <si>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</si>
  <si>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</si>
  <si>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</si>
  <si>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</si>
  <si>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</si>
  <si>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</si>
  <si>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</si>
  <si>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</si>
  <si>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</si>
  <si>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</si>
  <si>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</si>
  <si>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</si>
  <si>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</si>
  <si>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</si>
  <si>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</si>
  <si>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</si>
  <si>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</si>
  <si>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</si>
  <si>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</si>
  <si>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</si>
  <si>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</si>
  <si>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</si>
  <si>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</si>
  <si>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</si>
  <si>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</si>
  <si>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</si>
  <si>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</si>
  <si>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</si>
  <si>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</si>
  <si>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</si>
  <si>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</si>
  <si>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</si>
  <si>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</si>
  <si>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</si>
  <si>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</si>
  <si>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</si>
  <si>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</si>
  <si>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</si>
  <si>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</si>
  <si>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</si>
  <si>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</si>
  <si>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</si>
  <si>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</si>
  <si>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</si>
  <si>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</si>
  <si>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</si>
  <si>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</si>
  <si>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</si>
  <si>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</si>
  <si>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</si>
  <si>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</si>
  <si>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</si>
  <si>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</si>
  <si>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</si>
  <si>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</si>
  <si>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</si>
  <si>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</si>
  <si>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</si>
  <si>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</si>
  <si>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</si>
  <si>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</si>
  <si>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</si>
  <si>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</si>
  <si>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</si>
  <si>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</si>
  <si>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</si>
  <si>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</si>
  <si>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</si>
  <si>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</si>
  <si>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</si>
  <si>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</si>
  <si>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</si>
  <si>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</si>
  <si>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</si>
  <si>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</si>
  <si>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</si>
  <si>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</si>
  <si>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</si>
  <si>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</si>
  <si>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</si>
  <si>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</si>
  <si>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</si>
  <si>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</si>
  <si>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</si>
  <si>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</si>
  <si>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</si>
  <si>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</si>
  <si>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</si>
  <si>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</si>
  <si>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</si>
  <si>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</si>
  <si>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</si>
  <si>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</si>
  <si>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</si>
  <si>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</si>
  <si>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</si>
  <si>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</si>
  <si>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</si>
  <si>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</si>
  <si>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</si>
  <si>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</si>
  <si>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</si>
  <si>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</si>
  <si>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</si>
  <si>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</si>
  <si>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</si>
  <si>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</si>
  <si>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</si>
  <si>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</si>
  <si>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</si>
  <si>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</si>
  <si>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</si>
  <si>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</si>
  <si>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</si>
  <si>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</si>
  <si>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</si>
  <si>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</si>
  <si>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</si>
  <si>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</si>
  <si>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</si>
  <si>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</si>
  <si>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</si>
  <si>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</si>
  <si>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</si>
  <si>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</si>
  <si>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</si>
  <si>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</si>
  <si>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</si>
  <si>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</si>
  <si>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</si>
  <si>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</si>
  <si>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</si>
  <si>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</si>
  <si>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</si>
  <si>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</si>
  <si>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</si>
  <si>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</si>
  <si>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</si>
  <si>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</si>
  <si>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</si>
  <si>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</si>
  <si>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</si>
  <si>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</si>
  <si>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</si>
  <si>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</si>
  <si>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</si>
  <si>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</si>
  <si>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</si>
  <si>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</si>
  <si>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</si>
  <si>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</si>
  <si>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</si>
  <si>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</si>
  <si>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</si>
  <si>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</si>
  <si>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</si>
  <si>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</si>
  <si>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</si>
  <si>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</si>
  <si>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</si>
  <si>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</si>
  <si>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</si>
  <si>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</si>
  <si>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</si>
  <si>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</si>
  <si>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</si>
  <si>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</si>
  <si>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</si>
  <si>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</si>
  <si>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</si>
  <si>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</si>
  <si>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</si>
  <si>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</si>
  <si>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</si>
  <si>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</si>
  <si>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</si>
  <si>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</si>
  <si>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</si>
  <si>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</si>
  <si>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</si>
  <si>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</si>
  <si>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</si>
  <si>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</si>
  <si>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</si>
  <si>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</si>
  <si>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</si>
  <si>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</si>
  <si>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</si>
  <si>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</si>
  <si>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</si>
  <si>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</si>
  <si>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</si>
  <si>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</si>
  <si>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</si>
  <si>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</si>
  <si>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</si>
  <si>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</si>
  <si>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</si>
  <si>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</si>
  <si>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</si>
  <si>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</si>
  <si>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</si>
  <si>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</si>
  <si>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</si>
  <si>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</si>
  <si>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</si>
  <si>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</si>
  <si>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</si>
  <si>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</si>
  <si>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</si>
  <si>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</si>
  <si>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</si>
  <si>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</si>
  <si>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</si>
  <si>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</si>
  <si>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</si>
  <si>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</si>
  <si>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</si>
  <si>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</si>
  <si>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</si>
  <si>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</si>
  <si>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</si>
  <si>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</si>
  <si>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</si>
  <si>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</si>
  <si>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</si>
  <si>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</si>
  <si>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</si>
  <si>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</si>
  <si>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</si>
  <si>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</si>
  <si>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</si>
  <si>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</si>
  <si>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</si>
  <si>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</si>
  <si>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</si>
  <si>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</si>
  <si>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</si>
  <si>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</si>
  <si>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</si>
  <si>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</si>
  <si>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</si>
  <si>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</si>
  <si>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</si>
  <si>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</si>
  <si>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</si>
  <si>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</si>
  <si>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</si>
  <si>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</si>
  <si>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</si>
  <si>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</si>
  <si>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</si>
  <si>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</si>
  <si>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</si>
  <si>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</si>
  <si>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</si>
  <si>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</si>
  <si>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</si>
  <si>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</si>
  <si>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</si>
  <si>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</si>
  <si>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</si>
  <si>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</si>
  <si>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</si>
  <si>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</si>
  <si>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</si>
  <si>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</si>
  <si>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</si>
  <si>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</si>
  <si>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</si>
  <si>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</si>
  <si>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</si>
  <si>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</si>
  <si>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</si>
  <si>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</si>
  <si>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</si>
  <si>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</si>
  <si>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</si>
  <si>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</si>
  <si>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</si>
  <si>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</si>
  <si>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</si>
  <si>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</si>
  <si>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</si>
  <si>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</si>
  <si>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</si>
  <si>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</si>
  <si>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</si>
  <si>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</si>
  <si>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</si>
  <si>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</si>
  <si>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</si>
  <si>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</si>
  <si>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</si>
  <si>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</si>
  <si>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</si>
  <si>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</si>
  <si>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</si>
  <si>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</si>
  <si>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</si>
  <si>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</si>
  <si>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</si>
  <si>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</si>
  <si>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</si>
  <si>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</si>
  <si>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</si>
  <si>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</si>
  <si>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</si>
  <si>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</si>
  <si>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</si>
  <si>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</si>
  <si>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</si>
  <si>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</si>
  <si>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</si>
  <si>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</si>
  <si>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</si>
  <si>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</si>
  <si>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</si>
  <si>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</si>
  <si>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</si>
  <si>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</si>
  <si>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</si>
  <si>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</si>
  <si>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</si>
  <si>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</si>
  <si>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</si>
  <si>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</si>
  <si>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</si>
  <si>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</si>
  <si>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</si>
  <si>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</si>
  <si>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</si>
  <si>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</si>
  <si>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</si>
  <si>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</si>
  <si>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</si>
  <si>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</si>
  <si>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</si>
  <si>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</si>
  <si>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</si>
  <si>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</si>
  <si>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</si>
  <si>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</si>
  <si>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</si>
  <si>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</si>
  <si>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</si>
  <si>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</si>
  <si>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</si>
  <si>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</si>
  <si>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</si>
  <si>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</si>
  <si>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</si>
  <si>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</si>
  <si>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</si>
  <si>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</si>
  <si>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</si>
  <si>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</si>
  <si>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</si>
  <si>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</si>
  <si>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</si>
  <si>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</si>
  <si>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</si>
  <si>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</si>
  <si>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</si>
  <si>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</si>
  <si>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</si>
  <si>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</si>
  <si>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</si>
  <si>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</si>
  <si>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</si>
  <si>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</si>
  <si>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</si>
  <si>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</si>
  <si>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</si>
  <si>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</si>
  <si>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</si>
  <si>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</si>
  <si>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</si>
  <si>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</si>
  <si>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</si>
  <si>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</si>
  <si>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</si>
  <si>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</si>
  <si>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</si>
  <si>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</si>
  <si>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</si>
  <si>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</si>
  <si>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</si>
  <si>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</si>
  <si>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</si>
  <si>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</si>
  <si>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</si>
  <si>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</si>
  <si>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</si>
  <si>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</si>
  <si>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</si>
  <si>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</si>
  <si>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</si>
  <si>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</si>
  <si>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</si>
  <si>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</si>
  <si>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</si>
  <si>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</si>
  <si>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</si>
  <si>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</si>
  <si>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</si>
  <si>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</si>
  <si>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</si>
  <si>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</si>
  <si>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</si>
  <si>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</si>
  <si>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</si>
  <si>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</si>
  <si>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</si>
  <si>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</si>
  <si>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</si>
  <si>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</si>
  <si>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</si>
  <si>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</si>
  <si>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</si>
  <si>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</si>
  <si>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</si>
  <si>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</si>
  <si>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</si>
  <si>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</si>
  <si>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</si>
  <si>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</si>
  <si>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</si>
  <si>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</si>
  <si>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</si>
  <si>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</si>
  <si>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</si>
  <si>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</si>
  <si>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</si>
  <si>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</si>
  <si>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</si>
  <si>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</si>
  <si>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</si>
  <si>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</si>
  <si>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</si>
  <si>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</si>
  <si>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</si>
  <si>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</si>
  <si>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</si>
  <si>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</si>
  <si>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</si>
  <si>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</si>
  <si>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</si>
  <si>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</si>
  <si>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</si>
  <si>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</si>
  <si>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</si>
  <si>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</si>
  <si>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</si>
  <si>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</si>
  <si>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</si>
  <si>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</si>
  <si>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</si>
  <si>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</si>
  <si>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</si>
  <si>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</si>
  <si>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</si>
  <si>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</si>
  <si>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</si>
  <si>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</si>
  <si>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</si>
  <si>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</si>
  <si>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</si>
  <si>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</si>
  <si>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</si>
  <si>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</si>
  <si>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</si>
  <si>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</si>
  <si>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</si>
  <si>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</si>
  <si>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</si>
  <si>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</si>
  <si>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</si>
  <si>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</si>
  <si>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</si>
  <si>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</si>
  <si>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</si>
  <si>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</si>
  <si>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</si>
  <si>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</si>
  <si>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</si>
  <si>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</si>
  <si>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</si>
  <si>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</si>
  <si>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</si>
  <si>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</si>
  <si>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</si>
  <si>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</si>
  <si>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</si>
  <si>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</si>
  <si>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</si>
  <si>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</si>
  <si>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</si>
  <si>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</si>
  <si>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</si>
  <si>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</si>
  <si>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</si>
  <si>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</si>
  <si>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</si>
  <si>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</si>
  <si>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</si>
  <si>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</si>
  <si>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</si>
  <si>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</si>
  <si>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</si>
  <si>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</si>
  <si>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</si>
  <si>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</si>
  <si>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</si>
  <si>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</si>
  <si>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</si>
  <si>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</si>
  <si>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</si>
  <si>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</si>
  <si>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</si>
  <si>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</si>
  <si>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</si>
  <si>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</si>
  <si>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</si>
  <si>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</si>
  <si>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</si>
  <si>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</si>
  <si>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</si>
  <si>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</si>
  <si>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</si>
  <si>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</si>
  <si>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</si>
  <si>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</si>
  <si>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</si>
  <si>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</si>
  <si>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</si>
  <si>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</si>
  <si>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</si>
  <si>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</si>
  <si>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</si>
  <si>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</si>
  <si>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</si>
  <si>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</si>
  <si>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</si>
  <si>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</si>
  <si>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</si>
  <si>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</si>
  <si>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</si>
  <si>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</si>
  <si>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</si>
  <si>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</si>
  <si>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</si>
  <si>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</si>
  <si>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</si>
  <si>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</si>
  <si>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</si>
  <si>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</si>
  <si>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</si>
  <si>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</si>
  <si>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</si>
  <si>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</si>
  <si>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</si>
  <si>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</si>
  <si>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</si>
  <si>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</si>
  <si>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</si>
  <si>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</si>
  <si>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</si>
  <si>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</si>
  <si>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</si>
  <si>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</si>
  <si>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</si>
  <si>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</si>
  <si>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</si>
  <si>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</si>
  <si>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</si>
  <si>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</si>
  <si>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</si>
  <si>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</si>
  <si>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</si>
  <si>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</si>
  <si>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</si>
  <si>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</si>
  <si>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</si>
  <si>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</si>
  <si>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</si>
  <si>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</si>
  <si>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</si>
  <si>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</si>
  <si>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</si>
  <si>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</si>
  <si>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</si>
  <si>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</si>
  <si>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</si>
  <si>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</si>
  <si>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</si>
  <si>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</si>
  <si>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</si>
  <si>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</si>
  <si>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</si>
  <si>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</si>
  <si>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</si>
  <si>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</si>
  <si>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</si>
  <si>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</si>
  <si>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</si>
  <si>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</si>
  <si>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</si>
  <si>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</si>
  <si>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</si>
  <si>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</si>
  <si>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</si>
  <si>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</si>
  <si>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</si>
  <si>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</si>
  <si>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</si>
  <si>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</si>
  <si>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</si>
  <si>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</si>
  <si>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</si>
  <si>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</si>
  <si>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</si>
  <si>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</si>
  <si>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</si>
  <si>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</si>
  <si>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</si>
  <si>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</si>
  <si>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</si>
  <si>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</si>
  <si>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</si>
  <si>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</si>
  <si>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</si>
  <si>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</si>
  <si>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</si>
  <si>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</si>
  <si>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</si>
  <si>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</si>
  <si>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</si>
  <si>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</si>
  <si>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</si>
  <si>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</si>
  <si>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</si>
  <si>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</si>
  <si>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</si>
  <si>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</si>
  <si>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</si>
  <si>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</si>
  <si>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</si>
  <si>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</si>
  <si>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</si>
  <si>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</si>
  <si>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</si>
  <si>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</si>
  <si>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</si>
  <si>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</si>
  <si>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</si>
  <si>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</si>
  <si>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</si>
  <si>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</si>
  <si>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</si>
  <si>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</si>
  <si>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</si>
  <si>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</si>
  <si>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</si>
  <si>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</si>
  <si>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</si>
  <si>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</si>
  <si>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</si>
  <si>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</si>
  <si>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</si>
  <si>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</si>
  <si>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</si>
  <si>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</si>
  <si>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</si>
  <si>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</si>
  <si>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</si>
  <si>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</si>
  <si>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</si>
  <si>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</si>
  <si>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</si>
  <si>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</si>
  <si>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</si>
  <si>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</si>
  <si>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</si>
  <si>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</si>
  <si>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</si>
  <si>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</si>
  <si>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</si>
  <si>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</si>
  <si>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</si>
  <si>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</si>
  <si>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</si>
  <si>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</si>
  <si>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</si>
  <si>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</si>
  <si>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</si>
  <si>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</si>
  <si>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</si>
  <si>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</si>
  <si>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</si>
  <si>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</si>
  <si>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</si>
  <si>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</si>
  <si>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</si>
  <si>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</si>
  <si>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</si>
  <si>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</si>
  <si>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</si>
  <si>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</si>
  <si>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</si>
  <si>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</si>
  <si>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</si>
  <si>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</si>
  <si>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</si>
  <si>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</si>
  <si>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</si>
  <si>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</si>
  <si>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</si>
  <si>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</si>
  <si>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</si>
  <si>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</si>
  <si>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</si>
  <si>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</si>
  <si>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</si>
  <si>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</si>
  <si>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</si>
  <si>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</si>
  <si>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</si>
  <si>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</si>
  <si>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</si>
  <si>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</si>
  <si>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</si>
  <si>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</si>
  <si>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</si>
  <si>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</si>
  <si>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</si>
  <si>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</si>
  <si>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</si>
  <si>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</si>
  <si>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</si>
  <si>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</si>
  <si>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</si>
  <si>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</si>
  <si>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</si>
  <si>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</si>
  <si>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</si>
  <si>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</si>
  <si>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</si>
  <si>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</si>
  <si>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</si>
  <si>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</si>
  <si>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</si>
  <si>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</si>
  <si>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</si>
  <si>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</si>
  <si>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</si>
  <si>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</si>
  <si>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</si>
  <si>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</si>
  <si>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</si>
  <si>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</si>
  <si>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</si>
  <si>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</si>
  <si>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</si>
  <si>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</si>
  <si>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</si>
  <si>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</si>
  <si>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</si>
  <si>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</si>
  <si>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</si>
  <si>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</si>
  <si>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</si>
  <si>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</si>
  <si>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</si>
  <si>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</si>
  <si>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</si>
  <si>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</si>
  <si>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</si>
  <si>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</si>
  <si>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</si>
  <si>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</si>
  <si>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</si>
  <si>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</si>
  <si>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</si>
  <si>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</si>
  <si>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</si>
  <si>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</si>
  <si>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</si>
  <si>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</si>
  <si>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</si>
  <si>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</si>
  <si>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</si>
  <si>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</si>
  <si>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</si>
  <si>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</si>
  <si>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</si>
  <si>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</si>
  <si>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</si>
  <si>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</si>
  <si>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</si>
  <si>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</si>
  <si>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</si>
  <si>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</si>
  <si>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</si>
  <si>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</si>
  <si>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</si>
  <si>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</si>
  <si>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</si>
  <si>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</si>
  <si>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</si>
  <si>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</si>
  <si>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</si>
  <si>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</si>
  <si>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</si>
  <si>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</si>
  <si>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</si>
  <si>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</si>
  <si>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</si>
  <si>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</si>
  <si>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</si>
  <si>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</si>
  <si>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</si>
  <si>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</si>
  <si>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</si>
  <si>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</si>
  <si>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</si>
  <si>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</si>
  <si>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</si>
  <si>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</si>
  <si>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</si>
  <si>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</si>
  <si>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</si>
  <si>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</si>
  <si>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</si>
  <si>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</si>
  <si>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</si>
  <si>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</si>
  <si>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</si>
  <si>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</si>
  <si>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</si>
  <si>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</si>
  <si>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</si>
  <si>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</si>
  <si>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</si>
  <si>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</si>
  <si>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</si>
  <si>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</si>
  <si>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</si>
  <si>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</si>
  <si>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</si>
  <si>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</si>
  <si>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</si>
  <si>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</si>
  <si>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</si>
  <si>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</si>
  <si>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</si>
  <si>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</si>
  <si>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</si>
  <si>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</si>
  <si>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</si>
  <si>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</si>
  <si>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</si>
  <si>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</si>
  <si>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</si>
  <si>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</si>
  <si>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</si>
  <si>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</si>
  <si>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</si>
  <si>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</si>
  <si>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</si>
  <si>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</si>
  <si>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</si>
  <si>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</si>
  <si>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</si>
  <si>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</si>
  <si>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</si>
  <si>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</si>
  <si>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</si>
  <si>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</si>
  <si>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</si>
  <si>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</si>
  <si>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</si>
  <si>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</si>
  <si>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</si>
  <si>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</si>
  <si>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</si>
  <si>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</si>
  <si>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</si>
  <si>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</si>
  <si>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</si>
  <si>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</si>
  <si>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</si>
  <si>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</si>
  <si>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</si>
  <si>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</si>
  <si>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</si>
  <si>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</si>
  <si>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</si>
  <si>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</si>
  <si>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</si>
  <si>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</si>
  <si>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</si>
  <si>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</si>
  <si>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</si>
  <si>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</si>
  <si>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</si>
  <si>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</si>
  <si>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</si>
  <si>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</si>
  <si>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</si>
  <si>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</si>
  <si>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</si>
  <si>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</si>
  <si>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</si>
  <si>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</si>
  <si>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</si>
  <si>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</si>
  <si>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</si>
  <si>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</si>
  <si>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</si>
  <si>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</si>
  <si>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</si>
  <si>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</si>
  <si>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</si>
  <si>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</si>
  <si>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</si>
  <si>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</si>
  <si>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</si>
  <si>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</si>
  <si>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</si>
  <si>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</si>
  <si>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</si>
  <si>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</si>
  <si>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</si>
  <si>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</si>
  <si>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</si>
  <si>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</si>
  <si>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</si>
  <si>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</si>
  <si>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</si>
  <si>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</si>
  <si>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</si>
  <si>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</si>
  <si>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</si>
  <si>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</si>
  <si>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</si>
  <si>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</si>
  <si>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</si>
  <si>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</si>
  <si>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</si>
  <si>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</si>
  <si>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</si>
  <si>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</si>
  <si>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</si>
  <si>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</si>
  <si>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</si>
  <si>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</si>
  <si>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</si>
  <si>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</si>
  <si>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</si>
  <si>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</si>
  <si>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</si>
  <si>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</si>
  <si>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</si>
  <si>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</si>
  <si>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</si>
  <si>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</si>
  <si>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</si>
  <si>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</si>
  <si>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</si>
  <si>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</si>
  <si>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</si>
  <si>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</si>
  <si>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</si>
  <si>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</si>
  <si>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</si>
  <si>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</si>
  <si>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</si>
  <si>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</si>
  <si>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</si>
  <si>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</si>
  <si>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</si>
  <si>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</si>
  <si>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</si>
  <si>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</si>
  <si>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</si>
  <si>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</si>
  <si>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</si>
  <si>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</si>
  <si>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</si>
  <si>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</si>
  <si>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</si>
  <si>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</si>
  <si>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</si>
  <si>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</si>
  <si>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</si>
  <si>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</si>
  <si>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</si>
  <si>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</si>
  <si>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</si>
  <si>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</si>
  <si>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</si>
  <si>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</si>
  <si>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</si>
  <si>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</si>
  <si>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</si>
  <si>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</si>
  <si>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</si>
  <si>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</si>
  <si>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</si>
  <si>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</si>
  <si>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</si>
  <si>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</si>
  <si>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</si>
  <si>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</si>
  <si>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</si>
  <si>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</si>
  <si>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</si>
  <si>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</si>
  <si>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</si>
  <si>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</si>
  <si>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</si>
  <si>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</si>
  <si>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</si>
  <si>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</si>
  <si>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</si>
  <si>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</si>
  <si>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</si>
  <si>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</si>
  <si>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</si>
  <si>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</si>
  <si>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</si>
  <si>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</si>
  <si>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</si>
  <si>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</si>
  <si>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</si>
  <si>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</si>
  <si>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</si>
  <si>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</si>
  <si>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</si>
  <si>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</si>
  <si>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</si>
  <si>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</si>
  <si>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</si>
  <si>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</si>
  <si>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</si>
  <si>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</si>
  <si>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</si>
  <si>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</si>
  <si>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</si>
  <si>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</si>
  <si>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</si>
  <si>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</si>
  <si>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</si>
  <si>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</si>
  <si>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</si>
  <si>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</si>
  <si>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</si>
  <si>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</si>
  <si>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</si>
  <si>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</si>
  <si>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</si>
  <si>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</si>
  <si>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</si>
  <si>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</si>
  <si>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</si>
  <si>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</si>
  <si>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</si>
  <si>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</si>
  <si>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</si>
  <si>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</si>
  <si>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</si>
  <si>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</si>
  <si>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</si>
  <si>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</si>
  <si>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</si>
  <si>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</si>
  <si>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</si>
  <si>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</si>
  <si>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</si>
  <si>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</si>
  <si>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</si>
  <si>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</si>
  <si>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</si>
  <si>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</si>
  <si>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</si>
  <si>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</si>
  <si>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</si>
  <si>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</si>
  <si>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</si>
  <si>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</si>
  <si>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</si>
  <si>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</si>
  <si>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</si>
  <si>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</si>
  <si>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</si>
  <si>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</si>
  <si>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</si>
  <si>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</si>
  <si>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</si>
  <si>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</si>
  <si>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</si>
  <si>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</si>
  <si>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</si>
  <si>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</si>
  <si>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</si>
  <si>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</si>
  <si>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</si>
  <si>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</si>
  <si>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</si>
  <si>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</si>
  <si>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</si>
  <si>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</si>
  <si>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</si>
  <si>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</si>
  <si>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</si>
  <si>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</si>
  <si>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</si>
  <si>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</si>
  <si>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</si>
  <si>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</si>
  <si>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</si>
  <si>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</si>
  <si>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</si>
  <si>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</si>
  <si>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</si>
  <si>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</si>
  <si>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</si>
  <si>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</si>
  <si>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</si>
  <si>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</si>
  <si>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</si>
  <si>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</si>
  <si>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</si>
  <si>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</si>
  <si>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</si>
  <si>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</si>
  <si>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</si>
  <si>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</si>
  <si>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</si>
  <si>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</si>
  <si>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</si>
  <si>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</si>
  <si>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</si>
  <si>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</si>
  <si>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</si>
  <si>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</si>
  <si>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</si>
  <si>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</si>
  <si>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</si>
  <si>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</si>
  <si>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</si>
  <si>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</si>
  <si>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</si>
  <si>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</si>
  <si>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</si>
  <si>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</si>
  <si>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</si>
  <si>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</si>
  <si>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</si>
  <si>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</si>
  <si>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</si>
  <si>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</si>
  <si>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</si>
  <si>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</si>
  <si>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</si>
  <si>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</si>
  <si>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</si>
  <si>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</si>
  <si>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</si>
  <si>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</si>
  <si>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</si>
  <si>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</si>
  <si>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</si>
  <si>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</si>
  <si>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</si>
  <si>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</si>
  <si>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</si>
  <si>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</si>
  <si>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</si>
  <si>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</si>
  <si>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</si>
  <si>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</si>
  <si>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</si>
  <si>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</si>
  <si>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</si>
  <si>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</si>
  <si>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</si>
  <si>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</si>
  <si>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</si>
  <si>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</si>
  <si>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</si>
  <si>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</si>
  <si>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</si>
  <si>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</si>
  <si>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</si>
  <si>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</si>
  <si>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</si>
  <si>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</si>
  <si>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</si>
  <si>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</si>
  <si>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</si>
  <si>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</si>
  <si>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</si>
  <si>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</si>
  <si>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</si>
  <si>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</si>
  <si>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</si>
  <si>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</si>
  <si>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</si>
  <si>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</si>
  <si>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</si>
  <si>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</si>
  <si>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</si>
  <si>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</si>
  <si>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</si>
  <si>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</si>
  <si>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</si>
  <si>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</si>
  <si>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</si>
  <si>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</si>
  <si>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</si>
  <si>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</si>
  <si>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</si>
  <si>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</si>
  <si>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</si>
  <si>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</si>
  <si>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</si>
  <si>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</si>
  <si>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</si>
  <si>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</si>
  <si>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</si>
  <si>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</si>
  <si>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</si>
  <si>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</si>
  <si>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</si>
  <si>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</si>
  <si>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</si>
  <si>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</si>
  <si>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</si>
  <si>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</si>
  <si>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</si>
  <si>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</si>
  <si>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</si>
  <si>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</si>
  <si>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</si>
  <si>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</si>
  <si>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</si>
  <si>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</si>
  <si>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</si>
  <si>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</si>
  <si>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</si>
  <si>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</si>
  <si>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</si>
  <si>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</si>
  <si>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</si>
  <si>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</si>
  <si>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</si>
  <si>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</si>
  <si>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</si>
  <si>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</si>
  <si>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</si>
  <si>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</si>
  <si>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</si>
  <si>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</si>
  <si>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</si>
  <si>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</si>
  <si>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</si>
  <si>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</si>
  <si>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</si>
  <si>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</si>
  <si>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</si>
  <si>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</si>
  <si>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</si>
  <si>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</si>
  <si>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</si>
  <si>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</si>
  <si>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</si>
  <si>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</si>
  <si>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</si>
  <si>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</si>
  <si>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</si>
  <si>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</si>
  <si>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</si>
  <si>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</si>
  <si>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</si>
  <si>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</si>
  <si>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</si>
  <si>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</si>
  <si>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</si>
  <si>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</si>
  <si>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</si>
  <si>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</si>
  <si>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</si>
  <si>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</si>
  <si>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</si>
  <si>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</si>
  <si>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</si>
  <si>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</si>
  <si>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</si>
  <si>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</si>
  <si>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</si>
  <si>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</si>
  <si>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</si>
  <si>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</si>
  <si>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</si>
  <si>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</si>
  <si>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</si>
  <si>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</si>
  <si>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</si>
  <si>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</si>
  <si>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</si>
  <si>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</si>
  <si>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</si>
  <si>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</si>
  <si>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</si>
  <si>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</si>
  <si>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</si>
  <si>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</si>
  <si>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</si>
  <si>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</si>
  <si>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</si>
  <si>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</si>
  <si>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</si>
  <si>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</si>
  <si>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</si>
  <si>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</si>
  <si>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</si>
  <si>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</si>
  <si>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</si>
  <si>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</si>
  <si>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</si>
  <si>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</si>
  <si>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</si>
  <si>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</si>
  <si>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</si>
  <si>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</si>
  <si>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</si>
  <si>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</si>
  <si>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</si>
  <si>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</si>
  <si>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</si>
  <si>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</si>
  <si>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</si>
  <si>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</si>
  <si>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</si>
  <si>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</si>
  <si>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</si>
  <si>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</si>
  <si>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</si>
  <si>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</si>
  <si>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</si>
  <si>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</si>
  <si>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</si>
  <si>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</si>
  <si>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</si>
  <si>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</si>
  <si>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</si>
  <si>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</si>
  <si>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</si>
  <si>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</si>
  <si>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</si>
  <si>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</si>
  <si>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</si>
  <si>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</si>
  <si>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</si>
  <si>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</si>
  <si>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</si>
  <si>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</si>
  <si>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</si>
  <si>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</si>
  <si>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</si>
  <si>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</si>
  <si>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</si>
  <si>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</si>
  <si>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</si>
  <si>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</si>
  <si>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</si>
  <si>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</si>
  <si>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</si>
  <si>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</si>
  <si>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</si>
  <si>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</si>
  <si>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</si>
  <si>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</si>
  <si>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</si>
  <si>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</si>
  <si>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</si>
  <si>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</si>
  <si>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</si>
  <si>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</si>
  <si>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</si>
  <si>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</si>
  <si>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</si>
  <si>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</si>
  <si>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</si>
  <si>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</si>
  <si>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</si>
  <si>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</si>
  <si>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</si>
  <si>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</si>
  <si>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</si>
  <si>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</si>
  <si>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</si>
  <si>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</si>
  <si>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</si>
  <si>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</si>
  <si>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</si>
  <si>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</si>
  <si>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</si>
  <si>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</si>
  <si>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</si>
  <si>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</si>
  <si>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</si>
  <si>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</si>
  <si>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</si>
  <si>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</si>
  <si>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</si>
  <si>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</si>
  <si>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</si>
  <si>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</si>
  <si>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</si>
  <si>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</si>
  <si>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</si>
  <si>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</si>
  <si>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</si>
  <si>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</si>
  <si>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</si>
  <si>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</si>
  <si>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</si>
  <si>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</si>
  <si>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</si>
  <si>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</si>
  <si>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</si>
  <si>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</si>
  <si>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</si>
  <si>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</si>
  <si>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</si>
  <si>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</si>
  <si>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</si>
  <si>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</si>
  <si>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</si>
  <si>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</si>
  <si>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</si>
  <si>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</si>
  <si>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</si>
  <si>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</si>
  <si>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</si>
  <si>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</si>
  <si>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</si>
  <si>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</si>
  <si>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</si>
  <si>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</si>
  <si>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</si>
  <si>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</si>
  <si>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</si>
  <si>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</si>
  <si>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</si>
  <si>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</si>
  <si>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</si>
  <si>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</si>
  <si>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</si>
  <si>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</si>
  <si>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</si>
  <si>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</si>
  <si>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</si>
  <si>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</si>
  <si>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</si>
  <si>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</si>
  <si>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</si>
  <si>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</si>
  <si>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</si>
  <si>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</si>
  <si>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</si>
  <si>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</si>
  <si>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</si>
  <si>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</si>
  <si>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</si>
  <si>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</si>
  <si>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</si>
  <si>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</si>
  <si>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</si>
  <si>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</si>
  <si>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</si>
  <si>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</si>
  <si>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</si>
  <si>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</si>
  <si>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</si>
  <si>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</si>
  <si>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</si>
  <si>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</si>
  <si>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</si>
  <si>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</si>
  <si>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</si>
  <si>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</si>
  <si>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</si>
  <si>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</si>
  <si>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</si>
  <si>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</si>
  <si>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</si>
  <si>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</si>
  <si>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</si>
  <si>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</si>
  <si>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</si>
  <si>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</si>
  <si>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</si>
  <si>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</si>
  <si>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</si>
  <si>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</si>
  <si>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</si>
  <si>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</si>
  <si>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</si>
  <si>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</si>
  <si>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</si>
  <si>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</si>
  <si>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</si>
  <si>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</si>
  <si>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</si>
  <si>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</si>
  <si>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</si>
  <si>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</si>
  <si>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</si>
  <si>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</si>
  <si>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</si>
  <si>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</si>
  <si>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</si>
  <si>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</si>
  <si>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</si>
  <si>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</si>
  <si>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</si>
  <si>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</si>
  <si>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</si>
  <si>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</si>
  <si>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</si>
  <si>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</si>
  <si>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</si>
  <si>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</si>
  <si>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</si>
  <si>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</si>
  <si>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</si>
  <si>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</si>
  <si>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</si>
  <si>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</si>
  <si>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</si>
  <si>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</si>
  <si>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</si>
  <si>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</si>
  <si>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</si>
  <si>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</si>
  <si>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</si>
  <si>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</si>
  <si>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</si>
  <si>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</si>
  <si>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</si>
  <si>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</si>
  <si>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</si>
  <si>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</si>
  <si>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</si>
  <si>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</si>
  <si>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</si>
  <si>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</si>
  <si>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</si>
  <si>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</si>
  <si>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</si>
  <si>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</si>
  <si>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</si>
  <si>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</si>
  <si>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</si>
  <si>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</si>
  <si>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</si>
  <si>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</si>
  <si>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</si>
  <si>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</si>
  <si>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</si>
  <si>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</si>
  <si>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</si>
  <si>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</si>
  <si>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</si>
  <si>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</si>
  <si>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</si>
  <si>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</si>
  <si>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</si>
  <si>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</si>
  <si>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</si>
  <si>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</si>
  <si>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</si>
  <si>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</si>
  <si>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</si>
  <si>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</si>
  <si>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</si>
  <si>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</si>
  <si>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</si>
  <si>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</si>
  <si>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</si>
  <si>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</si>
  <si>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</si>
  <si>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</si>
  <si>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</si>
  <si>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</si>
  <si>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</si>
  <si>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</si>
  <si>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</si>
  <si>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</si>
  <si>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</si>
  <si>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</si>
  <si>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</si>
  <si>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</si>
  <si>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</si>
  <si>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</si>
  <si>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</si>
  <si>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</si>
  <si>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</si>
  <si>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</si>
  <si>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</si>
  <si>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</si>
  <si>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</si>
  <si>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</si>
  <si>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</si>
  <si>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</si>
  <si>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</si>
  <si>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</si>
  <si>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</si>
  <si>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</si>
  <si>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</si>
  <si>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</si>
  <si>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</si>
  <si>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</si>
  <si>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</si>
  <si>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</si>
  <si>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</si>
  <si>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</si>
  <si>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</si>
  <si>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</si>
  <si>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</si>
  <si>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</si>
  <si>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</si>
  <si>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</si>
  <si>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</si>
  <si>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</si>
  <si>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</si>
  <si>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</si>
  <si>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</si>
  <si>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</si>
  <si>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</si>
  <si>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</si>
  <si>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</si>
  <si>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</si>
  <si>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</si>
  <si>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</si>
  <si>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</si>
  <si>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</si>
  <si>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</si>
  <si>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</si>
  <si>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</si>
  <si>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</si>
  <si>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</si>
  <si>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</si>
  <si>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</si>
  <si>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</si>
  <si>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</si>
  <si>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</si>
  <si>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</si>
  <si>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</si>
  <si>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</si>
  <si>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</si>
  <si>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</si>
  <si>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</si>
  <si>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</si>
  <si>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</si>
  <si>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</si>
  <si>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</si>
  <si>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</si>
  <si>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</si>
  <si>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</si>
  <si>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</si>
  <si>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</si>
  <si>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</si>
  <si>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</si>
  <si>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</si>
  <si>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</si>
  <si>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</si>
  <si>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</si>
  <si>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</si>
  <si>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</si>
  <si>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</si>
  <si>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</si>
  <si>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</si>
  <si>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</si>
  <si>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</si>
  <si>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</si>
  <si>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</si>
  <si>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</si>
  <si>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</si>
  <si>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</si>
  <si>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</si>
  <si>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</si>
  <si>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</si>
  <si>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</si>
  <si>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</si>
  <si>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</si>
  <si>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</si>
  <si>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</si>
  <si>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</si>
  <si>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</si>
  <si>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</si>
  <si>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</si>
  <si>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</si>
  <si>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</si>
  <si>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</si>
  <si>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</si>
  <si>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</si>
  <si>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</si>
  <si>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</si>
  <si>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</si>
  <si>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</si>
  <si>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</si>
  <si>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</si>
  <si>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</si>
  <si>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</si>
  <si>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</si>
  <si>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</si>
  <si>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</si>
  <si>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</si>
  <si>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</si>
  <si>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</si>
  <si>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</si>
  <si>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</si>
  <si>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</si>
  <si>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</si>
  <si>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</si>
  <si>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</si>
  <si>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</si>
  <si>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</si>
  <si>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</si>
  <si>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</si>
  <si>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</si>
  <si>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</si>
  <si>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</si>
  <si>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</si>
  <si>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</si>
  <si>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</si>
  <si>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</si>
  <si>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</si>
  <si>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</si>
  <si>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</si>
  <si>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</si>
  <si>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</si>
  <si>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</si>
  <si>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</si>
  <si>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</si>
  <si>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</si>
  <si>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</si>
  <si>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</si>
  <si>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</si>
  <si>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</si>
  <si>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</si>
  <si>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</si>
  <si>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</si>
  <si>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</si>
  <si>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</si>
  <si>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</si>
  <si>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</si>
  <si>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</si>
  <si>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</si>
  <si>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</si>
  <si>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</si>
  <si>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</si>
  <si>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</si>
  <si>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</si>
  <si>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</si>
  <si>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</si>
  <si>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</si>
  <si>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</si>
  <si>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</si>
  <si>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</si>
  <si>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</si>
  <si>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</si>
  <si>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</si>
  <si>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</si>
  <si>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</si>
  <si>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</si>
  <si>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</si>
  <si>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</si>
  <si>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</si>
  <si>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</si>
  <si>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</si>
  <si>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</si>
  <si>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</si>
  <si>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</si>
  <si>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</si>
  <si>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</si>
  <si>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</si>
  <si>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</si>
  <si>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</si>
  <si>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</si>
  <si>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</si>
  <si>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</si>
  <si>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</si>
  <si>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</si>
  <si>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</si>
  <si>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</si>
  <si>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</si>
  <si>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</si>
  <si>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</si>
  <si>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</si>
  <si>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</si>
  <si>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</si>
  <si>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</si>
  <si>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</si>
  <si>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</si>
  <si>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</si>
  <si>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</si>
  <si>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</si>
  <si>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</si>
  <si>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</si>
  <si>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</si>
  <si>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</si>
  <si>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</si>
  <si>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</si>
  <si>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</si>
  <si>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</si>
  <si>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</si>
  <si>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</si>
  <si>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</si>
  <si>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</si>
  <si>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</si>
  <si>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</si>
  <si>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</si>
  <si>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</si>
  <si>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</si>
  <si>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</si>
  <si>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</si>
  <si>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</si>
  <si>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</si>
  <si>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</si>
  <si>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</si>
  <si>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</si>
  <si>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</si>
  <si>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</si>
  <si>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</si>
  <si>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</si>
  <si>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</si>
  <si>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</si>
  <si>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</si>
  <si>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</si>
  <si>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</si>
  <si>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</si>
  <si>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</si>
  <si>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</si>
  <si>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</si>
  <si>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</si>
  <si>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</si>
  <si>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</si>
  <si>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</si>
  <si>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</si>
  <si>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</si>
  <si>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</si>
  <si>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</si>
  <si>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</si>
  <si>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</si>
  <si>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</si>
  <si>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</si>
  <si>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</si>
  <si>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</si>
  <si>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</si>
  <si>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</si>
  <si>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</si>
  <si>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</si>
  <si>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</si>
  <si>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</si>
  <si>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</si>
  <si>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</si>
  <si>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</si>
  <si>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</si>
  <si>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</si>
  <si>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</si>
  <si>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</si>
  <si>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</si>
  <si>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</si>
  <si>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</si>
  <si>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</si>
  <si>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</si>
  <si>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</si>
  <si>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</si>
  <si>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</si>
  <si>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</si>
  <si>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</si>
  <si>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</si>
  <si>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</si>
  <si>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</si>
  <si>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</si>
  <si>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</si>
  <si>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</si>
  <si>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</si>
  <si>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</si>
  <si>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</si>
  <si>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</si>
  <si>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</si>
  <si>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</si>
  <si>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</si>
  <si>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</si>
  <si>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</si>
  <si>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</si>
  <si>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</si>
  <si>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</si>
  <si>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</si>
  <si>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</si>
  <si>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</si>
  <si>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</si>
  <si>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</si>
  <si>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</si>
  <si>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</si>
  <si>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</si>
  <si>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</si>
  <si>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</si>
  <si>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</si>
  <si>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</si>
  <si>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</si>
  <si>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</si>
  <si>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</si>
  <si>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</si>
  <si>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</si>
  <si>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</si>
  <si>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</si>
  <si>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</si>
  <si>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</si>
  <si>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</si>
  <si>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</si>
  <si>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</si>
  <si>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</si>
  <si>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</si>
  <si>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</si>
  <si>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</si>
  <si>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</si>
  <si>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</si>
  <si>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</si>
  <si>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</si>
  <si>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</si>
  <si>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</si>
  <si>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</si>
  <si>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</si>
  <si>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</si>
  <si>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</si>
  <si>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</si>
  <si>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</si>
  <si>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</si>
  <si>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</si>
  <si>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</si>
  <si>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</si>
  <si>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</si>
  <si>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</si>
  <si>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</si>
  <si>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</si>
  <si>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</si>
  <si>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</si>
  <si>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</si>
  <si>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</si>
  <si>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</si>
  <si>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</si>
  <si>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</si>
  <si>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</si>
  <si>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</si>
  <si>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</si>
  <si>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</si>
  <si>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</si>
  <si>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</si>
  <si>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</si>
  <si>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</si>
  <si>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</si>
  <si>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</si>
  <si>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</si>
  <si>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</si>
  <si>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</si>
  <si>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</si>
  <si>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</si>
  <si>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</si>
  <si>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</si>
  <si>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</si>
  <si>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</si>
  <si>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</si>
  <si>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</si>
  <si>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</si>
  <si>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</si>
  <si>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</si>
  <si>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</si>
  <si>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</si>
  <si>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</si>
  <si>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</si>
  <si>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</si>
  <si>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</si>
  <si>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</si>
  <si>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</si>
  <si>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</si>
  <si>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</si>
  <si>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</si>
  <si>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</si>
  <si>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</si>
  <si>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</si>
  <si>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</si>
  <si>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</si>
  <si>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</si>
  <si>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</si>
  <si>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</si>
  <si>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</si>
  <si>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</si>
  <si>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</si>
  <si>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</si>
  <si>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</si>
  <si>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</si>
  <si>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</si>
  <si>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</si>
  <si>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</si>
  <si>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</si>
  <si>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</si>
  <si>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</si>
  <si>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</si>
  <si>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</si>
  <si>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</si>
  <si>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</si>
  <si>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</si>
  <si>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</si>
  <si>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</si>
  <si>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</si>
  <si>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</si>
  <si>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</si>
  <si>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</si>
  <si>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</si>
  <si>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</si>
  <si>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</si>
  <si>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</si>
  <si>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</si>
  <si>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</si>
  <si>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</si>
  <si>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</si>
  <si>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</si>
  <si>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</si>
  <si>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</si>
  <si>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</si>
  <si>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</si>
  <si>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</si>
  <si>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</si>
  <si>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</si>
  <si>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</si>
  <si>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</si>
  <si>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</si>
  <si>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</si>
  <si>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</si>
  <si>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</si>
  <si>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</si>
  <si>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</si>
  <si>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</si>
  <si>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</si>
  <si>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</si>
  <si>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</si>
  <si>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</si>
  <si>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</si>
  <si>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</si>
  <si>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</si>
  <si>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</si>
  <si>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</si>
  <si>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</si>
  <si>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</si>
  <si>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</si>
  <si>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</si>
  <si>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</si>
  <si>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</si>
  <si>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</si>
  <si>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</si>
  <si>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</si>
  <si>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</si>
  <si>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</si>
  <si>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</si>
  <si>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</si>
  <si>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</si>
  <si>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</si>
  <si>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</si>
  <si>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</si>
  <si>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</si>
  <si>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</si>
  <si>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</si>
  <si>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</si>
  <si>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</si>
  <si>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</si>
  <si>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</si>
  <si>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</si>
  <si>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</si>
  <si>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</si>
  <si>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</si>
  <si>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</si>
  <si>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</si>
  <si>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</si>
  <si>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</si>
  <si>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</si>
  <si>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</si>
  <si>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</si>
  <si>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</si>
  <si>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</si>
  <si>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</si>
  <si>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</si>
  <si>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</si>
  <si>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</si>
  <si>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</si>
  <si>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</si>
  <si>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</si>
  <si>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</si>
  <si>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</si>
  <si>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</si>
  <si>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</si>
  <si>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</si>
  <si>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</si>
  <si>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</si>
  <si>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</si>
  <si>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</si>
  <si>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</si>
  <si>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</si>
  <si>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</si>
  <si>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</si>
  <si>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</si>
  <si>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</si>
  <si>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</si>
  <si>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</si>
  <si>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</si>
  <si>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</si>
  <si>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</si>
  <si>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</si>
  <si>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</si>
  <si>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</si>
  <si>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</si>
  <si>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</si>
  <si>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</si>
  <si>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</si>
  <si>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</si>
  <si>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</si>
  <si>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</si>
  <si>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</si>
  <si>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</si>
  <si>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</si>
  <si>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</si>
  <si>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</si>
  <si>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</si>
  <si>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</si>
  <si>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</si>
  <si>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</si>
  <si>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</si>
  <si>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</si>
  <si>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</si>
  <si>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</si>
  <si>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</si>
  <si>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</si>
  <si>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</si>
  <si>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</si>
  <si>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</si>
  <si>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</si>
  <si>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</si>
  <si>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</si>
  <si>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</si>
  <si>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</si>
  <si>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</si>
  <si>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</si>
  <si>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</si>
  <si>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</si>
  <si>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</si>
  <si>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</si>
  <si>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</si>
  <si>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</si>
  <si>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</si>
  <si>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</si>
  <si>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</si>
  <si>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</si>
  <si>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</si>
  <si>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</si>
  <si>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</si>
  <si>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</si>
  <si>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</si>
  <si>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</si>
  <si>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</si>
  <si>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</si>
  <si>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</si>
  <si>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</si>
  <si>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</si>
  <si>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</si>
  <si>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</si>
  <si>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</si>
  <si>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</si>
  <si>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</si>
  <si>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</si>
  <si>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</si>
  <si>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</si>
  <si>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</si>
  <si>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</si>
  <si>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</si>
  <si>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</si>
  <si>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</si>
  <si>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</si>
  <si>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</si>
  <si>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</si>
  <si>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</si>
  <si>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</si>
  <si>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</si>
  <si>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</si>
  <si>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</si>
  <si>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</si>
  <si>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</si>
  <si>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</si>
  <si>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</si>
  <si>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</si>
  <si>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</si>
  <si>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</si>
  <si>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</si>
  <si>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</si>
  <si>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</si>
  <si>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</si>
  <si>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</si>
  <si>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</si>
  <si>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</si>
  <si>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</si>
  <si>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</si>
  <si>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</si>
  <si>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</si>
  <si>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</si>
  <si>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</si>
  <si>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</si>
  <si>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</si>
  <si>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</si>
  <si>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</si>
  <si>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</si>
  <si>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</si>
  <si>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</si>
  <si>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</si>
  <si>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</si>
  <si>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</si>
  <si>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</si>
  <si>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</si>
  <si>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</si>
  <si>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</si>
  <si>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</si>
  <si>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</si>
  <si>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</si>
  <si>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</si>
  <si>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</si>
  <si>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</si>
  <si>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</si>
  <si>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</si>
  <si>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</si>
  <si>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</si>
  <si>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</si>
  <si>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</si>
  <si>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</si>
  <si>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</si>
  <si>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</si>
  <si>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</si>
  <si>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</si>
  <si>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</si>
  <si>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</si>
  <si>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</si>
  <si>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</si>
  <si>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</si>
  <si>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</si>
  <si>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</si>
  <si>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</si>
  <si>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</si>
  <si>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</si>
  <si>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</si>
  <si>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</si>
  <si>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</si>
  <si>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</si>
  <si>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</si>
  <si>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</si>
  <si>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</si>
  <si>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</si>
  <si>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</si>
  <si>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</si>
  <si>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</si>
  <si>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</si>
  <si>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</si>
  <si>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</si>
  <si>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</si>
  <si>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</si>
  <si>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</si>
  <si>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</si>
  <si>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</si>
  <si>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</si>
  <si>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</si>
  <si>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</si>
  <si>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</si>
  <si>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</si>
  <si>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</si>
  <si>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</si>
  <si>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</si>
  <si>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</si>
  <si>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</si>
  <si>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</si>
  <si>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</si>
  <si>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</si>
  <si>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</si>
  <si>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</si>
  <si>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</si>
  <si>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</si>
  <si>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</si>
  <si>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</si>
  <si>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</si>
  <si>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</si>
  <si>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</si>
  <si>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</si>
  <si>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</si>
  <si>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</si>
  <si>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</si>
  <si>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</si>
  <si>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</si>
  <si>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</si>
  <si>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</si>
  <si>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</si>
  <si>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</si>
  <si>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</si>
  <si>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</si>
  <si>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</si>
  <si>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</si>
  <si>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</si>
  <si>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</si>
  <si>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</si>
  <si>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</si>
  <si>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</si>
  <si>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</si>
  <si>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</si>
  <si>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</si>
  <si>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</si>
  <si>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</si>
  <si>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</si>
  <si>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</si>
  <si>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</si>
  <si>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</si>
  <si>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</si>
  <si>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</si>
  <si>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</si>
  <si>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</si>
  <si>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</si>
  <si>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</si>
  <si>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</si>
  <si>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</si>
  <si>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</si>
  <si>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</si>
  <si>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</si>
  <si>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</si>
  <si>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</si>
  <si>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</si>
  <si>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</si>
  <si>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</si>
  <si>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</si>
  <si>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</si>
  <si>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</si>
  <si>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</si>
  <si>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</si>
  <si>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</si>
  <si>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</si>
  <si>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</si>
  <si>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</si>
  <si>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</si>
  <si>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</si>
  <si>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</si>
  <si>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</si>
  <si>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</si>
  <si>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</si>
  <si>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</si>
  <si>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</si>
  <si>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</si>
  <si>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</si>
  <si>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</si>
  <si>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</si>
  <si>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</si>
  <si>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</si>
  <si>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</si>
  <si>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</si>
  <si>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</si>
  <si>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</si>
  <si>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</si>
  <si>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</si>
  <si>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</si>
  <si>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</si>
  <si>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</si>
  <si>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</si>
  <si>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</si>
  <si>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</si>
  <si>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</si>
  <si>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</si>
  <si>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</si>
  <si>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</si>
  <si>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</si>
  <si>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</si>
  <si>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</si>
  <si>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</si>
  <si>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</si>
  <si>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</si>
  <si>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</si>
  <si>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</si>
  <si>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</si>
  <si>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</si>
  <si>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</si>
  <si>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</si>
  <si>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</si>
  <si>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</si>
  <si>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</si>
  <si>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</si>
  <si>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</si>
  <si>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</si>
  <si>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</si>
  <si>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</si>
  <si>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</si>
  <si>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</si>
  <si>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</si>
  <si>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</si>
  <si>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</si>
  <si>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</si>
  <si>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</si>
  <si>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</si>
  <si>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</si>
  <si>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</si>
  <si>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</si>
  <si>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</si>
  <si>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</si>
  <si>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</si>
  <si>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</si>
  <si>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</si>
  <si>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</si>
  <si>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</si>
  <si>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</si>
  <si>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</si>
  <si>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</si>
  <si>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</si>
  <si>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</si>
  <si>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</si>
  <si>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</si>
  <si>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</si>
  <si>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</si>
  <si>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</si>
  <si>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</si>
  <si>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</si>
  <si>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</si>
  <si>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</si>
  <si>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</si>
  <si>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</si>
  <si>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</si>
  <si>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</si>
  <si>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</si>
  <si>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</si>
  <si>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</si>
  <si>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</si>
  <si>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</si>
  <si>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</si>
  <si>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</si>
  <si>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</si>
  <si>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</si>
  <si>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</si>
  <si>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</si>
  <si>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</si>
  <si>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</si>
  <si>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</si>
  <si>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</si>
  <si>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</si>
  <si>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</si>
  <si>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</si>
  <si>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</si>
  <si>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</si>
  <si>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</si>
  <si>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</si>
  <si>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</si>
  <si>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</si>
  <si>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</si>
  <si>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</si>
  <si>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</si>
  <si>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</si>
  <si>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</si>
  <si>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</si>
  <si>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</si>
  <si>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</si>
  <si>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</si>
  <si>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</si>
  <si>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</si>
  <si>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</si>
  <si>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</si>
  <si>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</si>
  <si>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</si>
  <si>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</si>
  <si>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</si>
  <si>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</si>
  <si>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</si>
  <si>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</si>
  <si>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</si>
  <si>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</si>
  <si>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</si>
  <si>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</si>
  <si>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</si>
  <si>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</si>
  <si>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</si>
  <si>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</si>
  <si>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</si>
  <si>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</si>
  <si>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</si>
  <si>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</si>
  <si>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</si>
  <si>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</si>
  <si>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</si>
  <si>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</si>
  <si>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</si>
  <si>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</si>
  <si>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</si>
  <si>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</si>
  <si>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</si>
  <si>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</si>
  <si>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</si>
  <si>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</si>
  <si>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</si>
  <si>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</si>
  <si>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</si>
  <si>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</si>
  <si>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</si>
  <si>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</si>
  <si>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</si>
  <si>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</si>
  <si>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</si>
  <si>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</si>
  <si>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</si>
  <si>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</si>
  <si>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</si>
  <si>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</si>
  <si>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</si>
  <si>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</si>
  <si>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</si>
  <si>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</si>
  <si>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</si>
  <si>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</si>
  <si>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</si>
  <si>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</si>
  <si>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</si>
  <si>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</si>
  <si>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</si>
  <si>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</si>
  <si>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</si>
  <si>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</si>
  <si>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</si>
  <si>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</si>
  <si>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</si>
  <si>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</si>
  <si>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</si>
  <si>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</si>
  <si>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</si>
  <si>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</si>
  <si>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</si>
  <si>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</si>
  <si>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</si>
  <si>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</si>
  <si>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</si>
  <si>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</si>
  <si>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</si>
  <si>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</si>
  <si>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</si>
  <si>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</si>
  <si>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</si>
  <si>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</si>
  <si>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</si>
  <si>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</si>
  <si>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</si>
  <si>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</si>
  <si>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</si>
  <si>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</si>
  <si>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</si>
  <si>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</si>
  <si>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</si>
  <si>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</si>
  <si>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</si>
  <si>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</si>
  <si>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</si>
  <si>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</si>
  <si>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</si>
  <si>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</si>
  <si>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</si>
  <si>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</si>
  <si>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</si>
  <si>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</si>
  <si>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</si>
  <si>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</si>
  <si>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</si>
  <si>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</si>
  <si>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</si>
  <si>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</si>
  <si>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</si>
  <si>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</si>
  <si>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</si>
  <si>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</si>
  <si>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</si>
  <si>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</si>
  <si>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</si>
  <si>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</si>
  <si>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</si>
  <si>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</si>
  <si>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</si>
  <si>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</si>
  <si>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</si>
  <si>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</si>
  <si>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</si>
  <si>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</si>
  <si>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</si>
  <si>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</si>
  <si>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</si>
  <si>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</si>
  <si>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</si>
  <si>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</si>
  <si>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</si>
  <si>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</si>
  <si>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</si>
  <si>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</si>
  <si>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</si>
  <si>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</si>
  <si>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</si>
  <si>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</si>
  <si>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</si>
  <si>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</si>
  <si>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</si>
  <si>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</si>
  <si>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</si>
  <si>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</si>
  <si>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</si>
  <si>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</si>
  <si>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</si>
  <si>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</si>
  <si>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</si>
  <si>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</si>
  <si>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</si>
  <si>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</si>
  <si>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</si>
  <si>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</si>
  <si>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</si>
  <si>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</si>
  <si>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</si>
  <si>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</si>
  <si>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</si>
  <si>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</si>
  <si>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</si>
  <si>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</si>
  <si>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</si>
  <si>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</si>
  <si>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</si>
  <si>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</si>
  <si>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</si>
  <si>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</si>
  <si>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</si>
  <si>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</si>
  <si>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</si>
  <si>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</si>
  <si>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</si>
  <si>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</si>
  <si>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</si>
  <si>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</si>
  <si>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</si>
  <si>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</si>
  <si>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</si>
  <si>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</si>
  <si>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</si>
  <si>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</si>
  <si>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</si>
  <si>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</si>
  <si>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</si>
  <si>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</si>
  <si>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</si>
  <si>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</si>
  <si>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</si>
  <si>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</si>
  <si>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</si>
  <si>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</si>
  <si>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</si>
  <si>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</si>
  <si>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</si>
  <si>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</si>
  <si>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</si>
  <si>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</si>
  <si>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</si>
  <si>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</si>
  <si>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</si>
  <si>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</si>
  <si>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</si>
  <si>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</si>
  <si>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</si>
  <si>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</si>
  <si>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</si>
  <si>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</si>
  <si>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</si>
  <si>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</si>
  <si>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</si>
  <si>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</si>
  <si>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</si>
  <si>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</si>
  <si>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</si>
  <si>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</si>
  <si>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</si>
  <si>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</si>
  <si>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</si>
  <si>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</si>
  <si>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</si>
  <si>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</si>
  <si>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</si>
  <si>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</si>
  <si>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</si>
  <si>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</si>
  <si>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</si>
  <si>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</si>
  <si>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</si>
  <si>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</si>
  <si>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</si>
  <si>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</si>
  <si>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</si>
  <si>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</si>
  <si>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</si>
  <si>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</si>
  <si>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</si>
  <si>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</si>
  <si>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</si>
  <si>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</si>
  <si>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</si>
  <si>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</si>
  <si>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</si>
  <si>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</si>
  <si>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</si>
  <si>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</si>
  <si>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</si>
  <si>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</si>
  <si>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</si>
  <si>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</si>
  <si>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</si>
  <si>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</si>
  <si>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</si>
  <si>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</si>
  <si>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</si>
  <si>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</si>
  <si>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</si>
  <si>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</si>
  <si>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</si>
  <si>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</si>
  <si>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</si>
  <si>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</si>
  <si>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</si>
  <si>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</si>
  <si>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</si>
  <si>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</si>
  <si>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</si>
  <si>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</si>
  <si>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</si>
  <si>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</si>
  <si>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</si>
  <si>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</si>
  <si>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</si>
  <si>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</si>
  <si>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</si>
  <si>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</si>
  <si>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</si>
  <si>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</si>
  <si>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</si>
  <si>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</si>
  <si>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</si>
  <si>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</si>
  <si>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</si>
  <si>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</si>
  <si>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</si>
  <si>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</si>
  <si>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</si>
  <si>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</si>
  <si>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</si>
  <si>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</si>
  <si>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</si>
  <si>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</si>
  <si>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</si>
  <si>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</si>
  <si>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</si>
  <si>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</si>
  <si>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</si>
  <si>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</si>
  <si>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</si>
  <si>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</si>
  <si>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</si>
  <si>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</si>
  <si>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</si>
  <si>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</si>
  <si>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</si>
  <si>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</si>
  <si>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</si>
  <si>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</si>
  <si>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</si>
  <si>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</si>
  <si>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</si>
  <si>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</si>
  <si>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</si>
  <si>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</si>
  <si>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</si>
  <si>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</si>
  <si>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</si>
  <si>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</si>
  <si>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</si>
  <si>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</si>
  <si>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</si>
  <si>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</si>
  <si>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</si>
  <si>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</si>
  <si>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</si>
  <si>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</si>
  <si>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</si>
  <si>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</si>
  <si>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</si>
  <si>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</si>
  <si>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</si>
  <si>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</si>
  <si>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</si>
  <si>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</si>
  <si>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</si>
  <si>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</si>
  <si>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</si>
  <si>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</si>
  <si>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</si>
  <si>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</si>
  <si>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</si>
  <si>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</si>
  <si>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</si>
  <si>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</si>
  <si>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</si>
  <si>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</si>
  <si>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</si>
  <si>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</si>
  <si>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</si>
  <si>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</si>
  <si>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</si>
  <si>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</si>
  <si>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</si>
  <si>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</si>
  <si>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</si>
  <si>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</si>
  <si>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</si>
  <si>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</si>
  <si>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</si>
  <si>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</si>
  <si>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</si>
  <si>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</si>
  <si>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</si>
  <si>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</si>
  <si>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</si>
  <si>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</si>
  <si>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</si>
  <si>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</si>
  <si>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</si>
  <si>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</si>
  <si>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</si>
  <si>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</si>
  <si>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</si>
  <si>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</si>
  <si>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</si>
  <si>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</si>
  <si>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</si>
  <si>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</si>
  <si>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</si>
  <si>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</si>
  <si>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</si>
  <si>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</si>
  <si>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</si>
  <si>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</si>
  <si>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</si>
  <si>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</si>
  <si>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</si>
  <si>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</si>
  <si>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</si>
  <si>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</si>
  <si>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</si>
  <si>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</si>
  <si>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</si>
  <si>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</si>
  <si>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</si>
  <si>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</si>
  <si>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</si>
  <si>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</si>
  <si>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</si>
  <si>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</si>
  <si>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</si>
  <si>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</si>
  <si>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</si>
  <si>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</si>
  <si>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</si>
  <si>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</si>
  <si>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</si>
  <si>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</si>
  <si>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</si>
  <si>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</si>
  <si>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</si>
  <si>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</si>
  <si>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</si>
  <si>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</si>
  <si>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</si>
  <si>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</si>
  <si>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</si>
  <si>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</si>
  <si>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</si>
  <si>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</si>
  <si>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</si>
  <si>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</si>
  <si>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</si>
  <si>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</si>
  <si>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</si>
  <si>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</si>
  <si>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</si>
  <si>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</si>
  <si>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</si>
  <si>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</si>
  <si>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</si>
  <si>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</si>
  <si>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</si>
  <si>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</si>
  <si>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</si>
  <si>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</si>
  <si>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</si>
  <si>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</si>
  <si>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</si>
  <si>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</si>
  <si>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</si>
  <si>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</si>
  <si>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</si>
  <si>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</si>
  <si>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</si>
  <si>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</si>
  <si>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</si>
  <si>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</si>
  <si>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</si>
  <si>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</si>
  <si>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</si>
  <si>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</si>
  <si>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</si>
  <si>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</si>
  <si>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</si>
  <si>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</si>
  <si>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</si>
  <si>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</si>
  <si>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</si>
  <si>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</si>
  <si>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</si>
  <si>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</si>
  <si>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</si>
  <si>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</si>
  <si>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</si>
  <si>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</si>
  <si>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</si>
  <si>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</si>
  <si>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</si>
  <si>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</si>
  <si>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</si>
  <si>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</si>
  <si>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</si>
  <si>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</si>
  <si>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</si>
  <si>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</si>
  <si>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</si>
  <si>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</si>
  <si>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</si>
  <si>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</si>
  <si>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</si>
  <si>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</si>
  <si>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</si>
  <si>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</si>
  <si>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</si>
  <si>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</si>
  <si>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</si>
  <si>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</si>
  <si>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</si>
  <si>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</si>
  <si>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</si>
  <si>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</si>
  <si>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</si>
  <si>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</si>
  <si>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</si>
  <si>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</si>
  <si>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</si>
  <si>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</si>
  <si>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</si>
  <si>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</si>
  <si>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</si>
  <si>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</si>
  <si>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</si>
  <si>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</si>
  <si>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</si>
  <si>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</si>
  <si>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</si>
  <si>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</si>
  <si>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</si>
  <si>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</si>
  <si>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</si>
  <si>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</si>
  <si>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</si>
  <si>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</si>
  <si>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</si>
  <si>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</si>
  <si>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</si>
  <si>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</si>
  <si>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</si>
  <si>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</si>
  <si>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</si>
  <si>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</si>
  <si>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</si>
  <si>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</si>
  <si>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</si>
  <si>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</si>
  <si>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</si>
  <si>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</si>
  <si>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</si>
  <si>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</si>
  <si>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</si>
  <si>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</si>
  <si>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</si>
  <si>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</si>
  <si>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</si>
  <si>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</si>
  <si>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</si>
  <si>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</si>
  <si>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</si>
  <si>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</si>
  <si>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</si>
  <si>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</si>
  <si>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</si>
  <si>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</si>
  <si>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</si>
  <si>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</si>
  <si>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</si>
  <si>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</si>
  <si>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</si>
  <si>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</si>
  <si>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</si>
  <si>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</si>
  <si>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</si>
  <si>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</si>
  <si>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</si>
  <si>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</si>
  <si>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</si>
  <si>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</si>
  <si>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</si>
  <si>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</si>
  <si>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</si>
  <si>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</si>
  <si>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</si>
  <si>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</si>
  <si>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</si>
  <si>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</si>
  <si>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</si>
  <si>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</si>
  <si>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</si>
  <si>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</si>
  <si>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</si>
  <si>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</si>
  <si>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</si>
  <si>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</si>
  <si>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</si>
  <si>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</si>
  <si>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</si>
  <si>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</si>
  <si>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</si>
  <si>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</si>
  <si>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</si>
  <si>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</si>
  <si>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</si>
  <si>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</si>
  <si>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</si>
  <si>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</si>
  <si>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</si>
  <si>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</si>
  <si>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</si>
  <si>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</si>
  <si>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</si>
  <si>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</si>
  <si>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</si>
  <si>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</si>
  <si>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</si>
  <si>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</si>
  <si>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</si>
  <si>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</si>
  <si>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</si>
  <si>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</si>
  <si>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</si>
  <si>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</si>
  <si>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</si>
  <si>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</si>
  <si>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</si>
  <si>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</si>
  <si>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</si>
  <si>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</si>
  <si>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</si>
  <si>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</si>
  <si>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</si>
  <si>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</si>
  <si>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</si>
  <si>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</si>
  <si>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</si>
  <si>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</si>
  <si>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</si>
  <si>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</si>
  <si>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</si>
  <si>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</si>
  <si>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</si>
  <si>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</si>
  <si>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</si>
  <si>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</si>
  <si>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</si>
  <si>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</si>
  <si>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</si>
  <si>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</si>
  <si>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</si>
  <si>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</si>
  <si>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</si>
  <si>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</si>
  <si>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</si>
  <si>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</si>
  <si>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</si>
  <si>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</si>
  <si>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</si>
  <si>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</si>
  <si>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</si>
  <si>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</si>
  <si>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</si>
  <si>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</si>
  <si>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</si>
  <si>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</si>
  <si>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</si>
  <si>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</si>
  <si>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</si>
  <si>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</si>
  <si>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</si>
  <si>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</si>
  <si>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</si>
  <si>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</si>
  <si>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</si>
  <si>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</si>
  <si>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</si>
  <si>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</si>
  <si>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</si>
  <si>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</si>
  <si>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</si>
  <si>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</si>
  <si>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</si>
  <si>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</si>
  <si>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</si>
  <si>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</si>
  <si>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</si>
  <si>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</si>
  <si>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</si>
  <si>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</si>
  <si>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</si>
  <si>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</si>
  <si>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</si>
  <si>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</si>
  <si>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</si>
  <si>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</si>
  <si>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</si>
  <si>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</si>
  <si>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</si>
  <si>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</si>
  <si>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</si>
  <si>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</si>
  <si>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</si>
  <si>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</si>
  <si>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</si>
  <si>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</si>
  <si>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</si>
  <si>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</si>
  <si>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</si>
  <si>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</si>
  <si>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</si>
  <si>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</si>
  <si>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</si>
  <si>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</si>
  <si>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</si>
  <si>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</si>
  <si>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</si>
  <si>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</si>
  <si>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</si>
  <si>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</si>
  <si>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</si>
  <si>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</si>
  <si>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</si>
  <si>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</si>
  <si>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</si>
  <si>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</si>
  <si>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</si>
  <si>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</si>
  <si>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</si>
  <si>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</si>
  <si>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</si>
  <si>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</si>
  <si>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</si>
  <si>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</si>
  <si>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</si>
  <si>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</si>
  <si>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</si>
  <si>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</si>
  <si>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</si>
  <si>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</si>
  <si>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</si>
  <si>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</si>
  <si>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</si>
  <si>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</si>
  <si>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</si>
  <si>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</si>
  <si>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</si>
  <si>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</si>
  <si>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</si>
  <si>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</si>
  <si>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</si>
  <si>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</si>
  <si>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</si>
  <si>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</si>
  <si>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</si>
  <si>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</si>
  <si>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</si>
  <si>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</si>
  <si>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</si>
  <si>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</si>
  <si>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</si>
  <si>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</si>
  <si>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</si>
  <si>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</si>
  <si>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</si>
  <si>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</si>
  <si>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</si>
  <si>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</si>
  <si>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</si>
  <si>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</si>
  <si>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</si>
  <si>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</si>
  <si>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</si>
  <si>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</si>
  <si>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</si>
  <si>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</si>
  <si>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</si>
  <si>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</si>
  <si>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</si>
  <si>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</si>
  <si>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</si>
  <si>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</si>
  <si>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</si>
  <si>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</si>
  <si>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</si>
  <si>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</si>
  <si>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</si>
  <si>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</si>
  <si>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</si>
  <si>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</si>
  <si>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</si>
  <si>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</si>
  <si>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</si>
  <si>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</si>
  <si>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</si>
  <si>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</si>
  <si>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</si>
  <si>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</si>
  <si>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</si>
  <si>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</si>
  <si>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</si>
  <si>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</si>
  <si>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</si>
  <si>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</si>
  <si>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</si>
  <si>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</si>
  <si>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</si>
  <si>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</si>
  <si>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</si>
  <si>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</si>
  <si>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</si>
  <si>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</si>
  <si>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</si>
  <si>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</si>
  <si>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</si>
  <si>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</si>
  <si>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</si>
  <si>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</si>
  <si>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</si>
  <si>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</si>
  <si>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</si>
  <si>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</si>
  <si>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</si>
  <si>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</si>
  <si>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</si>
  <si>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</si>
  <si>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</si>
  <si>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</si>
  <si>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</si>
  <si>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</si>
  <si>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</si>
  <si>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</si>
  <si>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</si>
  <si>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</si>
  <si>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</si>
  <si>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</si>
  <si>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</si>
  <si>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</si>
  <si>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</si>
  <si>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</si>
  <si>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</si>
  <si>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</si>
  <si>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</si>
  <si>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</si>
  <si>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</si>
  <si>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</si>
  <si>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</si>
  <si>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</si>
  <si>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</si>
  <si>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</si>
  <si>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</si>
  <si>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</si>
  <si>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</si>
  <si>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</si>
  <si>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</si>
  <si>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</si>
  <si>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</si>
  <si>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</si>
  <si>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</si>
  <si>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</si>
  <si>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</si>
  <si>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</si>
  <si>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</si>
  <si>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</si>
  <si>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</si>
  <si>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</si>
  <si>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</si>
  <si>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</si>
  <si>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</si>
  <si>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</si>
  <si>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</si>
  <si>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</si>
  <si>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</si>
  <si>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</si>
  <si>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</si>
  <si>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</si>
  <si>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</si>
  <si>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</si>
  <si>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</si>
  <si>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</si>
  <si>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</si>
  <si>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</si>
  <si>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</si>
  <si>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</si>
  <si>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</si>
  <si>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</si>
  <si>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</si>
  <si>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</si>
  <si>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</si>
  <si>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</si>
  <si>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</si>
  <si>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</si>
  <si>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</si>
  <si>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</si>
  <si>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</si>
  <si>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</si>
  <si>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</si>
  <si>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</si>
  <si>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</si>
  <si>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</si>
  <si>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</si>
  <si>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</si>
  <si>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</si>
  <si>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</si>
  <si>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</si>
  <si>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</si>
  <si>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</si>
  <si>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</si>
  <si>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</si>
  <si>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</si>
  <si>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</si>
  <si>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</si>
  <si>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</si>
  <si>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</si>
  <si>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</si>
  <si>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</si>
  <si>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</si>
  <si>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</si>
  <si>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</si>
  <si>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</si>
  <si>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</si>
  <si>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</si>
  <si>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</si>
  <si>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</si>
  <si>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</si>
  <si>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</si>
  <si>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</si>
  <si>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</si>
  <si>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</si>
  <si>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</si>
  <si>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</si>
  <si>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</si>
  <si>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</si>
  <si>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</si>
  <si>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</si>
  <si>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</si>
  <si>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</si>
  <si>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</si>
  <si>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</si>
  <si>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</si>
  <si>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</si>
  <si>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</si>
  <si>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</si>
  <si>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</si>
  <si>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</si>
  <si>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</si>
  <si>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</si>
  <si>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</si>
  <si>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</si>
  <si>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</si>
  <si>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</si>
  <si>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</si>
  <si>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</si>
  <si>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</si>
  <si>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</si>
  <si>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</si>
  <si>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</si>
  <si>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</si>
  <si>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</si>
  <si>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</si>
  <si>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</si>
  <si>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</si>
  <si>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</si>
  <si>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</si>
  <si>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</si>
  <si>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</si>
  <si>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</si>
  <si>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</si>
  <si>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</si>
  <si>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</si>
  <si>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</si>
  <si>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</si>
  <si>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</si>
  <si>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</si>
  <si>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</si>
  <si>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</si>
  <si>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</si>
  <si>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</si>
  <si>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</si>
  <si>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</si>
  <si>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</si>
  <si>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</si>
  <si>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</si>
  <si>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</si>
  <si>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</si>
  <si>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</si>
  <si>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</si>
  <si>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</si>
  <si>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</si>
  <si>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</si>
  <si>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</si>
  <si>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</si>
  <si>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</si>
  <si>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</si>
  <si>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</si>
  <si>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</si>
  <si>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</si>
  <si>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</si>
  <si>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</si>
  <si>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</si>
  <si>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</si>
  <si>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</si>
  <si>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</si>
  <si>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</si>
  <si>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</si>
  <si>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</si>
  <si>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</si>
  <si>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</si>
  <si>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</si>
  <si>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</si>
  <si>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</si>
  <si>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</si>
  <si>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</si>
  <si>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</si>
  <si>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</si>
  <si>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</si>
  <si>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</si>
  <si>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</si>
  <si>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</si>
  <si>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</si>
  <si>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</si>
  <si>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</si>
  <si>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</si>
  <si>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</si>
  <si>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</si>
  <si>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</si>
  <si>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</si>
  <si>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</si>
  <si>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</si>
  <si>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</si>
  <si>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</si>
  <si>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</si>
  <si>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</si>
  <si>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</si>
  <si>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</si>
  <si>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</si>
  <si>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</si>
  <si>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</si>
  <si>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</si>
  <si>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</si>
  <si>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</si>
  <si>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</si>
  <si>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</si>
  <si>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</si>
  <si>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</si>
  <si>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</si>
  <si>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</si>
  <si>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</si>
  <si>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</si>
  <si>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</si>
  <si>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</si>
  <si>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</si>
  <si>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</si>
  <si>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</si>
  <si>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</si>
  <si>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</si>
  <si>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</si>
  <si>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</si>
  <si>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</si>
  <si>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</si>
  <si>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</si>
  <si>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</si>
  <si>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</si>
  <si>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</si>
  <si>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</si>
  <si>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</si>
  <si>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</si>
  <si>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</si>
  <si>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</si>
  <si>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</si>
  <si>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</si>
  <si>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</si>
  <si>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</si>
  <si>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</si>
  <si>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</si>
  <si>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</si>
  <si>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</si>
  <si>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</si>
  <si>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</si>
  <si>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</si>
  <si>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</si>
  <si>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</si>
  <si>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</si>
  <si>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</si>
  <si>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</si>
  <si>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</si>
  <si>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</si>
  <si>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</si>
  <si>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</si>
  <si>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</si>
  <si>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</si>
  <si>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</si>
  <si>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</si>
  <si>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</si>
  <si>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</si>
  <si>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</si>
  <si>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</si>
  <si>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</si>
  <si>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</si>
  <si>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</si>
  <si>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</si>
  <si>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</si>
  <si>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</si>
  <si>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</si>
  <si>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</si>
  <si>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</si>
  <si>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</si>
  <si>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</si>
  <si>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</si>
  <si>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</si>
  <si>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</si>
  <si>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</si>
  <si>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</si>
  <si>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</si>
  <si>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</si>
  <si>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</si>
  <si>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</si>
  <si>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</si>
  <si>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</si>
  <si>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</si>
  <si>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</si>
  <si>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</si>
  <si>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</si>
  <si>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</si>
  <si>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</si>
  <si>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</si>
  <si>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</si>
  <si>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</si>
  <si>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</si>
  <si>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</si>
  <si>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</si>
  <si>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</si>
  <si>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</si>
  <si>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</si>
  <si>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</si>
  <si>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</si>
  <si>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</si>
  <si>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</si>
  <si>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</si>
  <si>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</si>
  <si>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</si>
  <si>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</si>
  <si>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</si>
  <si>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</si>
  <si>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</si>
  <si>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</si>
  <si>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</si>
  <si>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</si>
  <si>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</si>
  <si>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</si>
  <si>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</si>
  <si>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</si>
  <si>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</si>
  <si>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</si>
  <si>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</si>
  <si>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</si>
  <si>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</si>
  <si>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</si>
  <si>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</si>
  <si>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</si>
  <si>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</si>
  <si>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</si>
  <si>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</si>
  <si>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</si>
  <si>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</si>
  <si>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</si>
  <si>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</si>
  <si>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</si>
  <si>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</si>
  <si>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</si>
  <si>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</si>
  <si>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</si>
  <si>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</si>
  <si>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</si>
  <si>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</si>
  <si>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</si>
  <si>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</si>
  <si>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</si>
  <si>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</si>
  <si>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</si>
  <si>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</si>
  <si>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</si>
  <si>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</si>
  <si>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</si>
  <si>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</si>
  <si>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</si>
  <si>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</si>
  <si>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</si>
  <si>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</si>
  <si>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</si>
  <si>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</si>
  <si>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</si>
  <si>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</si>
  <si>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</si>
  <si>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</si>
  <si>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</si>
  <si>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</si>
  <si>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</si>
  <si>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</si>
  <si>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</si>
  <si>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</si>
  <si>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</si>
  <si>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</si>
  <si>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</si>
  <si>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</si>
  <si>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</si>
  <si>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</si>
  <si>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</si>
  <si>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</si>
  <si>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</si>
  <si>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</si>
  <si>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</si>
  <si>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</si>
  <si>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</si>
  <si>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</si>
  <si>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</si>
  <si>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</si>
  <si>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</si>
  <si>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</si>
  <si>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</si>
  <si>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</si>
  <si>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</si>
  <si>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</si>
  <si>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</si>
  <si>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</si>
  <si>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</si>
  <si>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</si>
  <si>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</si>
  <si>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</si>
  <si>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</si>
  <si>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</si>
  <si>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</si>
  <si>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</si>
  <si>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</si>
  <si>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</si>
  <si>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</si>
  <si>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</si>
  <si>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</si>
  <si>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</si>
  <si>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</si>
  <si>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</si>
  <si>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</si>
  <si>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</si>
  <si>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</si>
  <si>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</si>
  <si>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</si>
  <si>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</si>
  <si>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</si>
  <si>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</si>
  <si>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</si>
  <si>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</si>
  <si>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</si>
  <si>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</si>
  <si>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</si>
  <si>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</si>
  <si>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</si>
  <si>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</si>
  <si>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</si>
  <si>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</si>
  <si>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</si>
  <si>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</si>
  <si>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</si>
  <si>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</si>
  <si>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</si>
  <si>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</si>
  <si>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</si>
  <si>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</si>
  <si>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</si>
  <si>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</si>
  <si>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</si>
  <si>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</si>
  <si>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</si>
  <si>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</si>
  <si>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</si>
  <si>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</si>
  <si>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</si>
  <si>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</si>
  <si>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</si>
  <si>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</si>
  <si>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</si>
  <si>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</si>
  <si>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</si>
  <si>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</si>
  <si>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</si>
  <si>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</si>
  <si>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</si>
  <si>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</si>
  <si>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</si>
  <si>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</si>
  <si>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</si>
  <si>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</si>
  <si>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</si>
  <si>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</si>
  <si>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</si>
  <si>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</si>
  <si>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</si>
  <si>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</si>
  <si>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</si>
  <si>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</si>
  <si>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</si>
  <si>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</si>
  <si>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</si>
  <si>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</si>
  <si>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</si>
  <si>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</si>
  <si>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</si>
  <si>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</si>
  <si>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</si>
  <si>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</si>
  <si>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</si>
  <si>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</si>
  <si>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</si>
  <si>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</si>
  <si>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</si>
  <si>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</si>
  <si>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</si>
  <si>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</si>
  <si>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</si>
  <si>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</si>
  <si>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</si>
  <si>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</si>
  <si>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</si>
  <si>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</si>
  <si>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</si>
  <si>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</si>
  <si>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</si>
  <si>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</si>
  <si>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</si>
  <si>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</si>
  <si>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</si>
  <si>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</si>
  <si>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</si>
  <si>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</si>
  <si>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</si>
  <si>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</si>
  <si>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</si>
  <si>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</si>
  <si>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</si>
  <si>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</si>
  <si>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</si>
  <si>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</si>
  <si>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</si>
  <si>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</si>
  <si>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</si>
  <si>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</si>
  <si>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</si>
  <si>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</si>
  <si>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</si>
  <si>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</si>
  <si>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</si>
  <si>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</si>
  <si>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</si>
  <si>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</si>
  <si>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</si>
  <si>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</si>
  <si>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</si>
  <si>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</si>
  <si>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</si>
  <si>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</si>
  <si>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</si>
  <si>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</si>
  <si>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</si>
  <si>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</si>
  <si>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</si>
  <si>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</si>
  <si>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</si>
  <si>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</si>
  <si>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</si>
  <si>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</si>
  <si>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</si>
  <si>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</si>
  <si>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</si>
  <si>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</si>
  <si>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</si>
  <si>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</si>
  <si>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</si>
  <si>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</si>
  <si>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</si>
  <si>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</si>
  <si>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</si>
  <si>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</si>
  <si>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</si>
  <si>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</si>
  <si>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</si>
  <si>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</si>
  <si>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</si>
  <si>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</si>
  <si>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</si>
  <si>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</si>
  <si>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</si>
  <si>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</si>
  <si>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</si>
  <si>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</si>
  <si>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</si>
  <si>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</si>
  <si>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</si>
  <si>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</si>
  <si>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</si>
  <si>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</si>
  <si>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</si>
  <si>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</si>
  <si>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</si>
  <si>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</si>
  <si>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</si>
  <si>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</si>
  <si>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</si>
  <si>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</si>
  <si>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</si>
  <si>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</si>
  <si>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</si>
  <si>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</si>
  <si>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</si>
  <si>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</si>
  <si>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</si>
  <si>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</si>
  <si>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</si>
  <si>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</si>
  <si>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</si>
  <si>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</si>
  <si>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</si>
  <si>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</si>
  <si>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</si>
  <si>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</si>
  <si>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</si>
  <si>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</si>
  <si>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</si>
  <si>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</si>
  <si>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</si>
  <si>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</si>
  <si>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</si>
  <si>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</si>
  <si>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</si>
  <si>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</si>
  <si>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</si>
  <si>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</si>
  <si>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</si>
  <si>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</si>
  <si>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</si>
  <si>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</si>
  <si>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</si>
  <si>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</si>
  <si>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</si>
  <si>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</si>
  <si>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</si>
  <si>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</si>
  <si>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</si>
  <si>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</si>
  <si>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</si>
  <si>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</si>
  <si>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</si>
  <si>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</si>
  <si>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</si>
  <si>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</si>
  <si>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</si>
  <si>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</si>
  <si>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</si>
  <si>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</si>
  <si>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</si>
  <si>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</si>
  <si>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</si>
  <si>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</si>
  <si>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</si>
  <si>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</si>
  <si>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</si>
  <si>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</si>
  <si>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</si>
  <si>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</si>
  <si>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</si>
  <si>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</si>
  <si>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</si>
  <si>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</si>
  <si>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</si>
  <si>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</si>
  <si>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</si>
  <si>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</si>
  <si>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</si>
  <si>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</si>
  <si>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</si>
  <si>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</si>
  <si>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</si>
  <si>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</si>
  <si>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</si>
  <si>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</si>
  <si>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</si>
  <si>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</si>
  <si>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</si>
  <si>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</si>
  <si>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</si>
  <si>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</si>
  <si>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</si>
  <si>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</si>
  <si>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</si>
  <si>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</si>
  <si>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</si>
  <si>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</si>
  <si>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</si>
  <si>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</si>
  <si>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</si>
  <si>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</si>
  <si>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</si>
  <si>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</si>
  <si>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</si>
  <si>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</si>
  <si>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</si>
  <si>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</si>
  <si>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</si>
  <si>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</si>
  <si>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</si>
  <si>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</si>
  <si>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</si>
  <si>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</si>
  <si>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</si>
  <si>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</si>
  <si>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</si>
  <si>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</si>
  <si>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</si>
  <si>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</si>
  <si>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</si>
  <si>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</si>
  <si>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</si>
  <si>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</si>
  <si>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</si>
  <si>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</si>
  <si>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</si>
  <si>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</si>
  <si>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</si>
  <si>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</si>
  <si>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</si>
  <si>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</si>
  <si>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</si>
  <si>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</si>
  <si>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</si>
  <si>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</si>
  <si>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</si>
  <si>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</si>
  <si>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</si>
  <si>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</si>
  <si>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</si>
  <si>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</si>
  <si>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</si>
  <si>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</si>
  <si>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</si>
  <si>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</si>
  <si>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</si>
  <si>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</si>
  <si>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</si>
  <si>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</si>
  <si>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</si>
  <si>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</si>
  <si>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</si>
  <si>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</si>
  <si>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</si>
  <si>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</si>
  <si>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</si>
  <si>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</si>
  <si>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</si>
  <si>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</si>
  <si>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</si>
  <si>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</si>
  <si>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</si>
  <si>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</si>
  <si>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</si>
  <si>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</si>
  <si>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</si>
  <si>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</si>
  <si>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</si>
  <si>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</si>
  <si>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</si>
  <si>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</si>
  <si>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</si>
  <si>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</si>
  <si>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</si>
  <si>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</si>
  <si>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</si>
  <si>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</si>
  <si>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</si>
  <si>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</si>
  <si>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</si>
  <si>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</si>
  <si>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</si>
  <si>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</si>
  <si>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</si>
  <si>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</si>
  <si>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</si>
  <si>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</si>
  <si>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</si>
  <si>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</si>
  <si>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</si>
  <si>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</si>
  <si>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</si>
  <si>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</si>
  <si>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</si>
  <si>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</si>
  <si>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</si>
  <si>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</si>
  <si>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</si>
  <si>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</si>
  <si>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</si>
  <si>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</si>
  <si>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</si>
  <si>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</si>
  <si>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</si>
  <si>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</si>
  <si>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</si>
  <si>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</si>
  <si>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</si>
  <si>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</si>
  <si>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</si>
  <si>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</si>
  <si>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</si>
  <si>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</si>
  <si>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</si>
  <si>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</si>
  <si>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</si>
  <si>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</si>
  <si>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</si>
  <si>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</si>
  <si>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</si>
  <si>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</si>
  <si>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</si>
  <si>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</si>
  <si>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</si>
  <si>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</si>
  <si>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</si>
  <si>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</si>
  <si>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</si>
  <si>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</si>
  <si>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</si>
  <si>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</si>
  <si>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</si>
  <si>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</si>
  <si>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</si>
  <si>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</si>
  <si>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</si>
  <si>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</si>
  <si>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</si>
  <si>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</si>
  <si>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</si>
  <si>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</si>
  <si>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</si>
  <si>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</si>
  <si>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</si>
  <si>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</si>
  <si>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</si>
  <si>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</si>
  <si>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</si>
  <si>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</si>
  <si>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</si>
  <si>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</si>
  <si>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</si>
  <si>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</si>
  <si>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</si>
  <si>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</si>
  <si>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</si>
  <si>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</si>
  <si>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</si>
  <si>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</si>
  <si>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</si>
  <si>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</si>
  <si>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</si>
  <si>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</si>
  <si>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</si>
  <si>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</si>
  <si>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</si>
  <si>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</si>
  <si>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</si>
  <si>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</si>
  <si>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</si>
  <si>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</si>
  <si>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</si>
  <si>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</si>
  <si>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</si>
  <si>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</si>
  <si>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</si>
  <si>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</si>
  <si>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</si>
  <si>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</si>
  <si>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</si>
  <si>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</si>
  <si>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</si>
  <si>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</si>
  <si>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</si>
  <si>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</si>
  <si>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</si>
  <si>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</si>
  <si>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</si>
  <si>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</si>
  <si>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</si>
  <si>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</si>
  <si>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</si>
  <si>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</si>
  <si>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</si>
  <si>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</si>
  <si>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</si>
  <si>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</si>
  <si>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</si>
  <si>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</si>
  <si>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</si>
  <si>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</si>
  <si>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</si>
  <si>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</si>
  <si>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</si>
  <si>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</si>
  <si>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</si>
  <si>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</si>
  <si>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</si>
  <si>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</si>
  <si>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</si>
  <si>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</si>
  <si>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</si>
  <si>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</si>
  <si>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</si>
  <si>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</si>
  <si>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</si>
  <si>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</si>
  <si>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</si>
  <si>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</si>
  <si>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</si>
  <si>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</si>
  <si>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</si>
  <si>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</si>
  <si>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</si>
  <si>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</si>
  <si>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</si>
  <si>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</si>
  <si>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</si>
  <si>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</si>
  <si>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</si>
  <si>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</si>
  <si>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</si>
  <si>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</si>
  <si>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</si>
  <si>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</si>
  <si>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</si>
  <si>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</si>
  <si>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</si>
  <si>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</si>
  <si>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</si>
  <si>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</si>
  <si>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</si>
  <si>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</si>
  <si>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</si>
  <si>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</si>
  <si>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</si>
  <si>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</si>
  <si>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</si>
  <si>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</si>
  <si>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</si>
  <si>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</si>
  <si>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</si>
  <si>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</si>
  <si>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</si>
  <si>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</si>
  <si>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</si>
  <si>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</si>
  <si>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</si>
  <si>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</si>
  <si>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</si>
  <si>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</si>
  <si>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</si>
  <si>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</si>
  <si>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</si>
  <si>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</si>
  <si>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</si>
  <si>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</si>
  <si>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</si>
  <si>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</si>
  <si>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</si>
  <si>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</si>
  <si>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</si>
  <si>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</si>
  <si>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</si>
  <si>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</si>
  <si>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</si>
  <si>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</si>
  <si>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</si>
  <si>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</si>
  <si>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</si>
  <si>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</si>
  <si>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</si>
  <si>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</si>
  <si>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</si>
  <si>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</si>
  <si>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</si>
  <si>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</si>
  <si>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</si>
  <si>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</si>
  <si>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</si>
  <si>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</si>
  <si>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</si>
  <si>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</si>
  <si>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</si>
  <si>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</si>
  <si>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</si>
  <si>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</si>
  <si>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</si>
  <si>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</si>
  <si>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</si>
  <si>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</si>
  <si>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</si>
  <si>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</si>
  <si>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</si>
  <si>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</si>
  <si>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</si>
  <si>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</si>
  <si>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</si>
  <si>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</si>
  <si>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</si>
  <si>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</si>
  <si>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</si>
  <si>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</si>
  <si>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</si>
  <si>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</si>
  <si>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</si>
  <si>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</si>
  <si>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</si>
  <si>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</si>
  <si>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</si>
  <si>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</si>
  <si>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</si>
  <si>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</si>
  <si>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</si>
  <si>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</si>
  <si>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</si>
  <si>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</si>
  <si>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</si>
  <si>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</si>
  <si>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</si>
  <si>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</si>
  <si>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</si>
  <si>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</si>
  <si>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</si>
  <si>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</si>
  <si>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</si>
  <si>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</si>
  <si>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</si>
  <si>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</si>
  <si>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</si>
  <si>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</si>
  <si>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</si>
  <si>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</si>
  <si>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</si>
  <si>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</si>
  <si>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</si>
  <si>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</si>
  <si>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</si>
  <si>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</si>
  <si>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</si>
  <si>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</si>
  <si>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</si>
  <si>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</si>
  <si>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</si>
  <si>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</si>
  <si>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</si>
  <si>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</si>
  <si>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</si>
  <si>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</si>
  <si>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</si>
  <si>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</si>
  <si>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</si>
  <si>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</si>
  <si>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</si>
  <si>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</si>
  <si>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</si>
  <si>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</si>
  <si>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</si>
  <si>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</si>
  <si>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</si>
  <si>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</si>
  <si>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</si>
  <si>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</si>
  <si>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</si>
  <si>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</si>
  <si>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</si>
  <si>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</si>
  <si>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</si>
  <si>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</si>
  <si>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</si>
  <si>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</si>
  <si>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</si>
  <si>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</si>
  <si>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</si>
  <si>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</si>
  <si>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</si>
  <si>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</si>
  <si>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</si>
  <si>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</si>
  <si>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</si>
  <si>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</si>
  <si>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</si>
  <si>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</si>
  <si>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</si>
  <si>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</si>
  <si>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</si>
  <si>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</si>
  <si>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</si>
  <si>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</si>
  <si>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</si>
  <si>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</si>
  <si>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</si>
  <si>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</si>
  <si>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</si>
  <si>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</si>
  <si>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</si>
  <si>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</si>
  <si>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</si>
  <si>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</si>
  <si>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</si>
  <si>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</si>
  <si>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</si>
  <si>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</si>
  <si>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</si>
  <si>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</si>
  <si>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</si>
  <si>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</si>
  <si>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</si>
  <si>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</si>
  <si>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</si>
  <si>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</si>
  <si>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</si>
  <si>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</si>
  <si>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</si>
  <si>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</si>
  <si>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</si>
  <si>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</si>
  <si>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</si>
  <si>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</si>
  <si>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</si>
  <si>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</si>
  <si>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</si>
  <si>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</si>
  <si>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</si>
  <si>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</si>
  <si>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</si>
  <si>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</si>
  <si>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</si>
  <si>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</si>
  <si>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</si>
  <si>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</si>
  <si>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</si>
  <si>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</si>
  <si>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</si>
  <si>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</si>
  <si>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</si>
  <si>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</si>
  <si>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</si>
  <si>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</si>
  <si>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</si>
  <si>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</si>
  <si>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</si>
  <si>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</si>
  <si>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</si>
  <si>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</si>
  <si>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</si>
  <si>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</si>
  <si>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</si>
  <si>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</si>
  <si>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</si>
  <si>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</si>
  <si>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</si>
  <si>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</si>
  <si>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</si>
  <si>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</si>
  <si>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</si>
  <si>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</si>
  <si>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</si>
  <si>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</si>
  <si>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</si>
  <si>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</si>
  <si>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</si>
  <si>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</si>
  <si>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</si>
  <si>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</si>
  <si>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</si>
  <si>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</si>
  <si>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</si>
  <si>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</si>
  <si>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</si>
  <si>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</si>
  <si>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</si>
  <si>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</si>
  <si>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</si>
  <si>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</si>
  <si>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</si>
  <si>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</si>
  <si>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</si>
  <si>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</si>
  <si>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</si>
  <si>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</si>
  <si>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</si>
  <si>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</si>
  <si>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</si>
  <si>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</si>
  <si>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</si>
  <si>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</si>
  <si>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</si>
  <si>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</si>
  <si>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</si>
  <si>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</si>
  <si>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</si>
  <si>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</si>
  <si>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</si>
  <si>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</si>
  <si>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</si>
  <si>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</si>
  <si>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</si>
  <si>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</si>
  <si>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</si>
  <si>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</si>
  <si>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</si>
  <si>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</si>
  <si>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</si>
  <si>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</si>
  <si>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</si>
  <si>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</si>
  <si>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</si>
  <si>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</si>
  <si>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</si>
  <si>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</si>
  <si>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</si>
  <si>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</si>
  <si>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</si>
  <si>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</si>
  <si>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</si>
  <si>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</si>
  <si>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</si>
  <si>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</si>
  <si>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</si>
  <si>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</si>
  <si>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</si>
  <si>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</si>
  <si>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</si>
  <si>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</si>
  <si>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</si>
  <si>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</si>
  <si>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</si>
  <si>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</si>
  <si>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</si>
  <si>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</si>
  <si>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</si>
  <si>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</si>
  <si>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</si>
  <si>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</si>
  <si>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</si>
  <si>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</si>
  <si>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</si>
  <si>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</si>
  <si>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</si>
  <si>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</si>
  <si>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</si>
  <si>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</si>
  <si>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</si>
  <si>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</si>
  <si>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</si>
  <si>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</si>
  <si>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</si>
  <si>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</si>
  <si>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</si>
  <si>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</si>
  <si>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</si>
  <si>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</si>
  <si>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</si>
  <si>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</si>
  <si>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</si>
  <si>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</si>
  <si>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</si>
  <si>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</si>
  <si>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</si>
  <si>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</si>
  <si>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</si>
  <si>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</si>
  <si>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</si>
  <si>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</si>
  <si>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</si>
  <si>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</si>
  <si>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</si>
  <si>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</si>
  <si>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</si>
  <si>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</si>
  <si>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</si>
  <si>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</si>
  <si>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</si>
  <si>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</si>
  <si>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</si>
  <si>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</si>
  <si>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</si>
  <si>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</si>
  <si>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</si>
  <si>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</si>
  <si>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</si>
  <si>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</si>
  <si>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</si>
  <si>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</si>
  <si>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</si>
  <si>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</si>
  <si>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</si>
  <si>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</si>
  <si>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</si>
  <si>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</si>
  <si>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</si>
  <si>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</si>
  <si>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</si>
  <si>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</si>
  <si>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</si>
  <si>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</si>
  <si>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</si>
  <si>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</si>
  <si>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</si>
  <si>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</si>
  <si>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</si>
  <si>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</si>
  <si>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</si>
  <si>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</si>
  <si>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</si>
  <si>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</si>
  <si>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</si>
  <si>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</si>
  <si>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</si>
  <si>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</si>
  <si>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</si>
  <si>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</si>
  <si>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</si>
  <si>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</si>
  <si>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</si>
  <si>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</si>
  <si>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</si>
  <si>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</si>
  <si>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</si>
  <si>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</si>
  <si>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</si>
  <si>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</si>
  <si>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</si>
  <si>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</si>
  <si>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</si>
  <si>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</si>
  <si>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</si>
  <si>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</si>
  <si>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</si>
  <si>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</si>
  <si>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</si>
  <si>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</si>
  <si>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</si>
  <si>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</si>
  <si>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</si>
  <si>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</si>
  <si>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</si>
  <si>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</si>
  <si>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</si>
  <si>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</si>
  <si>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</si>
  <si>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</si>
  <si>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</si>
  <si>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</si>
  <si>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</si>
  <si>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</si>
  <si>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</si>
  <si>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</si>
  <si>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</si>
  <si>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</si>
  <si>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</si>
  <si>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</si>
  <si>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</si>
  <si>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</si>
  <si>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</si>
  <si>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</si>
  <si>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</si>
  <si>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</si>
  <si>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</si>
  <si>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</si>
  <si>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</si>
  <si>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</si>
  <si>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</si>
  <si>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</si>
  <si>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</si>
  <si>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</si>
  <si>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</si>
  <si>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</si>
  <si>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</si>
  <si>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</si>
  <si>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</si>
  <si>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</si>
  <si>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</si>
  <si>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</si>
  <si>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</si>
  <si>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</si>
  <si>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</si>
  <si>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</si>
  <si>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</si>
  <si>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</si>
  <si>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</si>
  <si>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</si>
  <si>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</si>
  <si>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</si>
  <si>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</si>
  <si>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</si>
  <si>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</si>
  <si>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</si>
  <si>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</si>
  <si>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</si>
  <si>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</si>
  <si>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</si>
  <si>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</si>
  <si>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</si>
  <si>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</si>
  <si>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</si>
  <si>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</si>
  <si>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</si>
  <si>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</si>
  <si>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</si>
  <si>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</si>
  <si>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</si>
  <si>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</si>
  <si>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</si>
  <si>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</si>
  <si>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</si>
  <si>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</si>
  <si>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</si>
  <si>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</si>
  <si>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</si>
  <si>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</si>
  <si>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</si>
  <si>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</si>
  <si>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</si>
  <si>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</si>
  <si>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</si>
  <si>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</si>
  <si>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</si>
  <si>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</si>
  <si>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</si>
  <si>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</si>
  <si>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</si>
  <si>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</si>
  <si>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</si>
  <si>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</si>
  <si>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</si>
  <si>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</si>
  <si>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</si>
  <si>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</si>
  <si>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</si>
  <si>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</si>
  <si>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</si>
  <si>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</si>
  <si>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</si>
  <si>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</si>
  <si>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</si>
  <si>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</si>
  <si>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</si>
  <si>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</si>
  <si>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</si>
  <si>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</si>
  <si>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</si>
  <si>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</si>
  <si>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</si>
  <si>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</si>
  <si>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</si>
  <si>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</si>
  <si>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</si>
  <si>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</si>
  <si>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</si>
  <si>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</si>
  <si>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</si>
  <si>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</si>
  <si>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</si>
  <si>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</si>
  <si>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</si>
  <si>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</si>
  <si>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</si>
  <si>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</si>
  <si>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</si>
  <si>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</si>
  <si>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</si>
  <si>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</si>
  <si>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</si>
  <si>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</si>
  <si>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</si>
  <si>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</si>
  <si>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</si>
  <si>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</si>
  <si>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</si>
  <si>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</si>
  <si>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</si>
  <si>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</si>
  <si>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</si>
  <si>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</si>
  <si>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</si>
  <si>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</si>
  <si>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</si>
  <si>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</si>
  <si>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</si>
  <si>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</si>
  <si>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</si>
  <si>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</si>
  <si>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</si>
  <si>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</si>
  <si>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</si>
  <si>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</si>
  <si>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</si>
  <si>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</si>
  <si>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</si>
  <si>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</si>
  <si>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</si>
  <si>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</si>
  <si>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</si>
  <si>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</si>
  <si>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</si>
  <si>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</si>
  <si>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</si>
  <si>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</si>
  <si>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</si>
  <si>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</si>
  <si>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</si>
  <si>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</si>
  <si>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</si>
  <si>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</si>
  <si>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</si>
  <si>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</si>
  <si>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</si>
  <si>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</si>
  <si>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</si>
  <si>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</si>
  <si>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</si>
  <si>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</si>
  <si>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</si>
  <si>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</si>
  <si>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</si>
  <si>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</si>
  <si>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</si>
  <si>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</si>
  <si>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</si>
  <si>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</si>
  <si>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</si>
  <si>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</si>
  <si>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</si>
  <si>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</si>
  <si>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</si>
  <si>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</si>
  <si>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</si>
  <si>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</si>
  <si>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</si>
  <si>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</si>
  <si>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</si>
  <si>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</si>
  <si>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</si>
  <si>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</si>
  <si>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</si>
  <si>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</si>
  <si>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</si>
  <si>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</si>
  <si>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</si>
  <si>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</si>
  <si>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</si>
  <si>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</si>
  <si>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</si>
  <si>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</si>
  <si>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</si>
  <si>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</si>
  <si>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</si>
  <si>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</si>
  <si>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</si>
  <si>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</si>
  <si>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</si>
  <si>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</si>
  <si>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</si>
  <si>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</si>
  <si>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</si>
  <si>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</si>
  <si>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</si>
  <si>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</si>
  <si>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</si>
  <si>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</si>
  <si>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</si>
  <si>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</si>
  <si>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</si>
  <si>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</si>
  <si>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</si>
  <si>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</si>
  <si>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</si>
  <si>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</si>
  <si>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</si>
  <si>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</si>
  <si>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</si>
  <si>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</si>
  <si>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</si>
  <si>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</si>
  <si>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</si>
  <si>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</si>
  <si>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</si>
  <si>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</si>
  <si>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</si>
  <si>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</si>
  <si>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</si>
  <si>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</si>
  <si>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</si>
  <si>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</si>
  <si>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</si>
  <si>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</si>
  <si>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</si>
  <si>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</si>
  <si>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</si>
  <si>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</si>
  <si>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</si>
  <si>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</si>
  <si>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</si>
  <si>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</si>
  <si>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</si>
  <si>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</si>
  <si>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</si>
  <si>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</si>
  <si>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</si>
  <si>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</si>
  <si>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</si>
  <si>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</si>
  <si>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</si>
  <si>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</si>
  <si>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</si>
  <si>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</si>
  <si>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</si>
  <si>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</si>
  <si>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</si>
  <si>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</si>
  <si>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</si>
  <si>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</si>
  <si>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</si>
  <si>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</si>
  <si>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</si>
  <si>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</si>
  <si>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</si>
  <si>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</si>
  <si>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</si>
  <si>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</si>
  <si>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</si>
  <si>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</si>
  <si>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</si>
  <si>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</si>
  <si>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</si>
  <si>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</si>
  <si>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</si>
  <si>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</si>
  <si>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</si>
  <si>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</si>
  <si>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</si>
  <si>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</si>
  <si>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</si>
  <si>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</si>
  <si>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</si>
  <si>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</si>
  <si>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</si>
  <si>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</si>
  <si>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</si>
  <si>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</si>
  <si>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</si>
  <si>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</si>
  <si>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</si>
  <si>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</si>
  <si>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</si>
  <si>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</si>
  <si>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</si>
  <si>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</si>
  <si>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</si>
  <si>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</si>
  <si>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</si>
  <si>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</si>
  <si>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</si>
  <si>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</si>
  <si>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</si>
  <si>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</si>
  <si>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</si>
  <si>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</si>
  <si>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</si>
  <si>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</si>
  <si>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</si>
  <si>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</si>
  <si>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</si>
  <si>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</si>
  <si>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</si>
  <si>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</si>
  <si>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</si>
  <si>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</si>
  <si>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</si>
  <si>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</si>
  <si>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</si>
  <si>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</si>
  <si>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</si>
  <si>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</si>
  <si>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</si>
  <si>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</si>
  <si>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</si>
  <si>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</si>
  <si>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</si>
  <si>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</si>
  <si>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</si>
  <si>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</si>
  <si>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</si>
  <si>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</si>
  <si>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</si>
  <si>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</si>
  <si>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</si>
  <si>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</si>
  <si>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</si>
  <si>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</si>
  <si>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</si>
  <si>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</si>
  <si>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</si>
  <si>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</si>
  <si>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</si>
  <si>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</si>
  <si>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</si>
  <si>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</si>
  <si>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</si>
  <si>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</si>
  <si>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</si>
  <si>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</si>
  <si>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</si>
  <si>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</si>
  <si>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</si>
  <si>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</si>
  <si>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</si>
  <si>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</si>
  <si>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</si>
  <si>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</si>
  <si>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</si>
  <si>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</si>
  <si>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</si>
  <si>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</si>
  <si>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</si>
  <si>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</si>
  <si>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</si>
  <si>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</si>
  <si>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</si>
  <si>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</si>
  <si>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</si>
  <si>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</si>
  <si>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</si>
  <si>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</si>
  <si>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</si>
  <si>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</si>
  <si>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</si>
  <si>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</si>
  <si>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</si>
  <si>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</si>
  <si>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</si>
  <si>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</si>
  <si>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</si>
  <si>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</si>
  <si>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</si>
  <si>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</si>
  <si>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</si>
  <si>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</si>
  <si>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</si>
  <si>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</si>
  <si>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</si>
  <si>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</si>
  <si>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</si>
  <si>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</si>
  <si>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</si>
  <si>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</si>
  <si>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</si>
  <si>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</si>
  <si>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</si>
  <si>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</si>
  <si>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</si>
  <si>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</si>
  <si>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</si>
  <si>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</si>
  <si>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</si>
  <si>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</si>
  <si>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</si>
  <si>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</si>
  <si>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</si>
  <si>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</si>
  <si>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</si>
  <si>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</si>
  <si>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</si>
  <si>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</si>
  <si>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</si>
  <si>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</si>
  <si>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</si>
  <si>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</si>
  <si>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</si>
  <si>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</si>
  <si>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</si>
  <si>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</si>
  <si>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</si>
  <si>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</si>
  <si>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</si>
  <si>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</si>
  <si>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</si>
  <si>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</si>
  <si>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</si>
  <si>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</si>
  <si>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</si>
  <si>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</si>
  <si>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</si>
  <si>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</si>
  <si>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</si>
  <si>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</si>
  <si>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</si>
  <si>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</si>
  <si>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</si>
  <si>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</si>
  <si>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</si>
  <si>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</si>
  <si>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</si>
  <si>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</si>
  <si>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</si>
  <si>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</si>
  <si>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</si>
  <si>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</si>
  <si>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</si>
  <si>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</si>
  <si>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</si>
  <si>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</si>
  <si>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</si>
  <si>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</si>
  <si>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</si>
  <si>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</si>
  <si>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</si>
  <si>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</si>
  <si>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</si>
  <si>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</si>
  <si>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</si>
  <si>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</si>
  <si>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</si>
  <si>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</si>
  <si>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</si>
  <si>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</si>
  <si>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</si>
  <si>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</si>
  <si>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</si>
  <si>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</si>
  <si>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</si>
  <si>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</si>
  <si>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</si>
  <si>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</si>
  <si>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</si>
  <si>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</si>
  <si>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</si>
  <si>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</si>
  <si>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</si>
  <si>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</si>
  <si>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</si>
  <si>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</si>
  <si>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</si>
  <si>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</si>
  <si>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</si>
  <si>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</si>
  <si>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</si>
  <si>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</si>
  <si>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</si>
  <si>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</si>
  <si>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</si>
  <si>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</si>
  <si>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</si>
  <si>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</si>
  <si>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</si>
  <si>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</si>
  <si>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</si>
  <si>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</si>
  <si>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</si>
  <si>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</si>
  <si>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</si>
  <si>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</si>
  <si>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</si>
  <si>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</si>
  <si>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</si>
  <si>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</si>
  <si>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</si>
  <si>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</si>
  <si>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</si>
  <si>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</si>
  <si>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</si>
  <si>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</si>
  <si>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</si>
  <si>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</si>
  <si>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</si>
  <si>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</si>
  <si>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</si>
  <si>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</si>
  <si>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</si>
  <si>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</si>
  <si>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</si>
  <si>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</si>
  <si>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</si>
  <si>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</si>
  <si>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</si>
  <si>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</si>
  <si>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</si>
  <si>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</si>
  <si>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</si>
  <si>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</si>
  <si>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</si>
  <si>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</si>
  <si>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</si>
  <si>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</si>
  <si>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</si>
  <si>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</si>
  <si>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</si>
  <si>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</si>
  <si>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</si>
  <si>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</si>
  <si>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</si>
  <si>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</si>
  <si>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</si>
  <si>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</si>
  <si>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</si>
  <si>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</si>
  <si>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</si>
  <si>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</si>
  <si>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</si>
  <si>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</si>
  <si>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</si>
  <si>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</si>
  <si>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</si>
  <si>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</si>
  <si>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</si>
  <si>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</si>
  <si>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</si>
  <si>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</si>
  <si>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</si>
  <si>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</si>
  <si>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</si>
  <si>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</si>
  <si>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</si>
  <si>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</si>
  <si>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</si>
  <si>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</si>
  <si>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</si>
  <si>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</si>
  <si>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</si>
  <si>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</si>
  <si>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</si>
  <si>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</si>
  <si>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</si>
  <si>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</si>
  <si>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</si>
  <si>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</si>
  <si>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</si>
  <si>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</si>
  <si>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</si>
  <si>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</si>
  <si>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</si>
  <si>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</si>
  <si>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</si>
  <si>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</si>
  <si>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</si>
  <si>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</si>
  <si>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</si>
  <si>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</si>
  <si>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</si>
  <si>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</si>
  <si>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</si>
  <si>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</si>
  <si>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</si>
  <si>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</si>
  <si>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</si>
  <si>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</si>
  <si>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</si>
  <si>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</si>
  <si>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</si>
  <si>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</si>
  <si>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</si>
  <si>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</si>
  <si>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</si>
  <si>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</si>
  <si>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</si>
  <si>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</si>
  <si>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</si>
  <si>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</si>
  <si>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</si>
  <si>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</si>
  <si>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</si>
  <si>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</si>
  <si>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</si>
  <si>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</si>
  <si>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</si>
  <si>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</si>
  <si>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</si>
  <si>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</si>
  <si>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</si>
  <si>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</si>
  <si>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</si>
  <si>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</si>
  <si>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</si>
  <si>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</si>
  <si>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</si>
  <si>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</si>
  <si>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</si>
  <si>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</si>
  <si>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</si>
  <si>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</si>
  <si>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</si>
  <si>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</si>
  <si>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</si>
  <si>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</si>
  <si>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</si>
  <si>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</si>
  <si>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</si>
  <si>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</si>
  <si>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</si>
  <si>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</si>
  <si>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</si>
  <si>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</si>
  <si>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</si>
  <si>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</si>
  <si>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</si>
  <si>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</si>
  <si>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</si>
  <si>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</si>
  <si>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</si>
  <si>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</si>
  <si>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</si>
  <si>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</si>
  <si>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</si>
  <si>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</si>
  <si>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</si>
  <si>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</si>
  <si>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</si>
  <si>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</si>
  <si>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</si>
  <si>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</si>
  <si>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</si>
  <si>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</si>
  <si>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</si>
  <si>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</si>
  <si>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</si>
  <si>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</si>
  <si>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</si>
  <si>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</si>
  <si>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</si>
  <si>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</si>
  <si>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</si>
  <si>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</si>
  <si>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</si>
  <si>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</si>
  <si>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</si>
  <si>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</si>
  <si>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</si>
  <si>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</si>
  <si>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</si>
  <si>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</si>
  <si>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</si>
  <si>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</si>
  <si>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</si>
  <si>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</si>
  <si>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</si>
  <si>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</si>
  <si>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</si>
  <si>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</si>
  <si>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</si>
  <si>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</si>
  <si>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</si>
  <si>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</si>
  <si>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</si>
  <si>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</si>
  <si>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</si>
  <si>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</si>
  <si>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</si>
  <si>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</si>
  <si>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</si>
  <si>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</si>
  <si>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</si>
  <si>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</si>
  <si>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</si>
  <si>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</si>
  <si>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</si>
  <si>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</si>
  <si>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</si>
  <si>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</si>
  <si>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</si>
  <si>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</si>
  <si>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</si>
  <si>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</si>
  <si>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</si>
  <si>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</si>
  <si>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</si>
  <si>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</si>
  <si>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</si>
  <si>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</si>
  <si>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</si>
  <si>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</si>
  <si>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</si>
  <si>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</si>
  <si>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</si>
  <si>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</si>
  <si>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</si>
  <si>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</si>
  <si>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</si>
  <si>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</si>
  <si>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</si>
  <si>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</si>
  <si>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</si>
  <si>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</si>
  <si>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</si>
  <si>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</si>
  <si>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</si>
  <si>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</si>
  <si>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</si>
  <si>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</si>
  <si>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</si>
  <si>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</si>
  <si>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</si>
  <si>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</si>
  <si>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</si>
  <si>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</si>
  <si>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</si>
  <si>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</si>
  <si>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</si>
  <si>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</si>
  <si>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</si>
  <si>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</si>
  <si>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</si>
  <si>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</si>
  <si>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</si>
  <si>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</si>
  <si>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</si>
  <si>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</si>
  <si>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</si>
  <si>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</si>
  <si>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</si>
  <si>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</si>
  <si>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</si>
  <si>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</si>
  <si>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</si>
  <si>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</si>
  <si>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</si>
  <si>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</si>
  <si>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</si>
  <si>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</si>
  <si>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</si>
  <si>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</si>
  <si>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</si>
  <si>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</si>
  <si>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</si>
  <si>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</si>
  <si>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</si>
  <si>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</si>
  <si>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</si>
  <si>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</si>
  <si>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</si>
  <si>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</si>
  <si>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</si>
  <si>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</si>
  <si>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</si>
  <si>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</si>
  <si>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</si>
  <si>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</si>
  <si>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</si>
  <si>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</si>
  <si>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</si>
  <si>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</si>
  <si>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</si>
  <si>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</si>
  <si>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</si>
  <si>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</si>
  <si>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</si>
  <si>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</si>
  <si>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</si>
  <si>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</si>
  <si>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</si>
  <si>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</si>
  <si>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</si>
  <si>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</si>
  <si>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</si>
  <si>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</si>
  <si>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</si>
  <si>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</si>
  <si>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</si>
  <si>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</si>
  <si>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</si>
  <si>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</si>
  <si>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</si>
  <si>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</si>
  <si>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</si>
  <si>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</si>
  <si>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</si>
  <si>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</si>
  <si>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</si>
  <si>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</si>
  <si>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</si>
  <si>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</si>
  <si>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</si>
  <si>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</si>
  <si>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</si>
  <si>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</si>
  <si>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</si>
  <si>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</si>
  <si>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</si>
  <si>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</si>
  <si>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</si>
  <si>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</si>
  <si>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</si>
  <si>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</si>
  <si>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</si>
  <si>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</si>
  <si>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</si>
  <si>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</si>
  <si>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</si>
  <si>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</si>
  <si>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</si>
  <si>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</si>
  <si>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</si>
  <si>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</si>
  <si>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</si>
  <si>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</si>
  <si>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</si>
  <si>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</si>
  <si>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</si>
  <si>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</si>
  <si>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</si>
  <si>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</si>
  <si>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</si>
  <si>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</si>
  <si>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</si>
  <si>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</si>
  <si>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</si>
  <si>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</si>
  <si>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</si>
  <si>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</si>
  <si>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</si>
  <si>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</si>
  <si>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</si>
  <si>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</si>
  <si>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</si>
  <si>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</si>
  <si>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</si>
  <si>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</si>
  <si>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</si>
  <si>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</si>
  <si>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</si>
  <si>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</si>
  <si>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</si>
  <si>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</si>
  <si>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</si>
  <si>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</si>
  <si>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</si>
  <si>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</si>
  <si>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</si>
  <si>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</si>
  <si>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</si>
  <si>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</si>
  <si>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</si>
  <si>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</si>
  <si>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</si>
  <si>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</si>
  <si>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</si>
  <si>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</si>
  <si>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</si>
  <si>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</si>
  <si>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</si>
  <si>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</si>
  <si>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</si>
  <si>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</si>
  <si>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</si>
  <si>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</si>
  <si>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</si>
  <si>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</si>
  <si>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</si>
  <si>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</si>
  <si>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</si>
  <si>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</si>
  <si>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</si>
  <si>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</si>
  <si>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</si>
  <si>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</si>
  <si>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</si>
  <si>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</si>
  <si>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</si>
  <si>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</si>
  <si>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</si>
  <si>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</si>
  <si>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</si>
  <si>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</si>
  <si>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</si>
  <si>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</si>
  <si>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</si>
  <si>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</si>
  <si>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</si>
  <si>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</si>
  <si>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</si>
  <si>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</si>
  <si>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</si>
  <si>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</si>
  <si>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</si>
  <si>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</si>
  <si>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</si>
  <si>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</si>
  <si>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</si>
  <si>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</si>
  <si>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</si>
  <si>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</si>
  <si>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</si>
  <si>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</si>
  <si>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</si>
  <si>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</si>
  <si>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</si>
  <si>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</si>
  <si>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</si>
  <si>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</si>
  <si>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</si>
  <si>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</si>
  <si>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</si>
  <si>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</si>
  <si>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</si>
  <si>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</si>
  <si>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</si>
  <si>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</si>
  <si>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</si>
  <si>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</si>
  <si>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</si>
  <si>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</si>
  <si>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</si>
  <si>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</si>
  <si>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</si>
  <si>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</si>
  <si>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</si>
  <si>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</si>
  <si>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</si>
  <si>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</si>
  <si>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</si>
  <si>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</si>
  <si>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</si>
  <si>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</si>
  <si>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</si>
  <si>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</si>
  <si>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</si>
  <si>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</si>
  <si>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</si>
  <si>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</si>
  <si>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</si>
  <si>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</si>
  <si>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</si>
  <si>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</si>
  <si>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</si>
  <si>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</si>
  <si>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</si>
  <si>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</si>
  <si>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</si>
  <si>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</si>
  <si>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</si>
  <si>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</si>
  <si>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</si>
  <si>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</si>
  <si>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</si>
  <si>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</si>
  <si>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</si>
  <si>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</si>
  <si>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</si>
  <si>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</si>
  <si>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</si>
  <si>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</si>
  <si>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</si>
  <si>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</si>
  <si>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</si>
  <si>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</si>
  <si>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</si>
  <si>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</si>
  <si>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</si>
  <si>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</si>
  <si>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</si>
  <si>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</si>
  <si>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</si>
  <si>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</si>
  <si>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</si>
  <si>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</si>
  <si>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</si>
  <si>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</si>
  <si>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</si>
  <si>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</si>
  <si>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</si>
  <si>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</si>
  <si>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</si>
  <si>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</si>
  <si>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</si>
  <si>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</si>
  <si>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</si>
  <si>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</si>
  <si>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</si>
  <si>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</si>
  <si>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</si>
  <si>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</si>
  <si>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</si>
  <si>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</si>
  <si>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</si>
  <si>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</si>
  <si>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</si>
  <si>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</si>
  <si>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</si>
  <si>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</si>
  <si>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</si>
  <si>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</si>
  <si>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</si>
  <si>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</si>
  <si>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</si>
  <si>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</si>
  <si>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</si>
  <si>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</si>
  <si>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</si>
  <si>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</si>
  <si>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</si>
  <si>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</si>
  <si>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</si>
  <si>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</si>
  <si>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</si>
  <si>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</si>
  <si>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</si>
  <si>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</si>
  <si>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</si>
  <si>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</si>
  <si>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</si>
  <si>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</si>
  <si>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</si>
  <si>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</si>
  <si>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</si>
  <si>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</si>
  <si>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</si>
  <si>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</si>
  <si>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</si>
  <si>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</si>
  <si>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</si>
  <si>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</si>
  <si>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</si>
  <si>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</si>
  <si>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</si>
  <si>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</si>
  <si>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</si>
  <si>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</si>
  <si>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</si>
  <si>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</si>
  <si>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</si>
  <si>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</si>
  <si>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</si>
  <si>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</si>
  <si>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</si>
  <si>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</si>
  <si>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</si>
  <si>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</si>
  <si>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</si>
  <si>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</si>
  <si>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</si>
  <si>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</si>
  <si>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</si>
  <si>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</si>
  <si>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</si>
  <si>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</si>
  <si>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</si>
  <si>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</si>
  <si>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</si>
  <si>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</si>
  <si>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</si>
  <si>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</si>
  <si>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</si>
  <si>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</si>
  <si>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</si>
  <si>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</si>
  <si>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</si>
  <si>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</si>
  <si>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</si>
  <si>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</si>
  <si>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</si>
  <si>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</si>
  <si>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</si>
  <si>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</si>
  <si>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</si>
  <si>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</si>
  <si>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</si>
  <si>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</si>
  <si>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</si>
  <si>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</si>
  <si>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</si>
  <si>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</si>
  <si>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</si>
  <si>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</si>
  <si>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</si>
  <si>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</si>
  <si>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</si>
  <si>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</si>
  <si>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</si>
  <si>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</si>
  <si>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</si>
  <si>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</si>
  <si>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</si>
  <si>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</si>
  <si>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</si>
  <si>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</si>
  <si>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</si>
  <si>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</si>
  <si>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</si>
  <si>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</si>
  <si>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</si>
  <si>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</si>
  <si>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</si>
  <si>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</si>
  <si>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</si>
  <si>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</si>
  <si>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</si>
  <si>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</si>
  <si>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</si>
  <si>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</si>
  <si>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</si>
  <si>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</si>
  <si>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</si>
  <si>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</si>
  <si>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</si>
  <si>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</si>
  <si>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</si>
  <si>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</si>
  <si>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</si>
  <si>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</si>
  <si>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</si>
  <si>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</si>
  <si>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</si>
  <si>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</si>
  <si>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</si>
  <si>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</si>
  <si>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</si>
  <si>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</si>
  <si>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</si>
  <si>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</si>
  <si>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</si>
  <si>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</si>
  <si>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</si>
  <si>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</si>
  <si>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</si>
  <si>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</si>
  <si>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</si>
  <si>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</si>
  <si>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</si>
  <si>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</si>
  <si>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</si>
  <si>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</si>
  <si>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</si>
  <si>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</si>
  <si>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</si>
  <si>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</si>
  <si>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</si>
  <si>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</si>
  <si>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</si>
  <si>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</si>
  <si>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</si>
  <si>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</si>
  <si>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</si>
  <si>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</si>
  <si>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</si>
  <si>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</si>
  <si>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</si>
  <si>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</si>
  <si>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</si>
  <si>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</si>
  <si>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</si>
  <si>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</si>
  <si>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</si>
  <si>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</si>
  <si>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</si>
  <si>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</si>
  <si>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</si>
  <si>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</si>
  <si>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</si>
  <si>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</si>
  <si>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</si>
  <si>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</si>
  <si>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</si>
  <si>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</si>
  <si>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</si>
  <si>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</si>
  <si>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</si>
  <si>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</si>
  <si>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</si>
  <si>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</si>
  <si>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</si>
  <si>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</si>
  <si>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</si>
  <si>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</si>
  <si>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</si>
  <si>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</si>
  <si>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</si>
  <si>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</si>
  <si>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</si>
  <si>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</si>
  <si>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</si>
  <si>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</si>
  <si>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</si>
  <si>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</si>
  <si>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</si>
  <si>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</si>
  <si>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</si>
  <si>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</si>
  <si>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</si>
  <si>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</si>
  <si>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</si>
  <si>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</si>
  <si>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</si>
  <si>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</si>
  <si>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</si>
  <si>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</si>
  <si>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</si>
  <si>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</si>
  <si>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</si>
  <si>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</si>
  <si>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</si>
  <si>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</si>
  <si>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</si>
  <si>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</si>
  <si>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</si>
  <si>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</si>
  <si>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</si>
  <si>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</si>
  <si>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</si>
  <si>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</si>
  <si>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</si>
  <si>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</si>
  <si>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</si>
  <si>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</si>
  <si>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</si>
  <si>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</si>
  <si>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</si>
  <si>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</si>
  <si>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</si>
  <si>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</si>
  <si>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</si>
  <si>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</si>
  <si>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</si>
  <si>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</si>
  <si>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</si>
  <si>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</si>
  <si>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</si>
  <si>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</si>
  <si>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</si>
  <si>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</si>
  <si>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</si>
  <si>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</si>
  <si>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</si>
  <si>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</si>
  <si>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</si>
  <si>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</si>
  <si>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</si>
  <si>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</si>
  <si>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</si>
  <si>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</si>
  <si>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</si>
  <si>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</si>
  <si>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</si>
  <si>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</si>
  <si>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</si>
  <si>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</si>
  <si>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</si>
  <si>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</si>
  <si>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</si>
  <si>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</si>
  <si>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</si>
  <si>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</si>
  <si>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</si>
  <si>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</si>
  <si>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</si>
  <si>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</si>
  <si>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</si>
  <si>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</si>
  <si>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</si>
  <si>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</si>
  <si>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</si>
  <si>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</si>
  <si>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</si>
  <si>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</si>
  <si>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</si>
  <si>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</si>
  <si>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</si>
  <si>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</si>
  <si>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</si>
  <si>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</si>
  <si>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</si>
  <si>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</si>
  <si>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</si>
  <si>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</si>
  <si>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</si>
  <si>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</si>
  <si>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</si>
  <si>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</si>
  <si>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</si>
  <si>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</si>
  <si>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</si>
  <si>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</si>
  <si>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</si>
  <si>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</si>
  <si>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</si>
  <si>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</si>
  <si>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</si>
  <si>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</si>
  <si>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</si>
  <si>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</si>
  <si>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</si>
  <si>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</si>
  <si>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</si>
  <si>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</si>
  <si>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</si>
  <si>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</si>
  <si>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</si>
  <si>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</si>
  <si>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</si>
  <si>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</si>
  <si>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</si>
  <si>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</si>
  <si>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</si>
  <si>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</si>
  <si>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</si>
  <si>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</si>
  <si>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</si>
  <si>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</si>
  <si>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</si>
  <si>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</si>
  <si>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</si>
  <si>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</si>
  <si>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</si>
  <si>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</si>
  <si>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</si>
  <si>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</si>
  <si>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</si>
  <si>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</si>
  <si>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</si>
  <si>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</si>
  <si>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</si>
  <si>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</si>
  <si>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</si>
  <si>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</si>
  <si>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</si>
  <si>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</si>
  <si>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</si>
  <si>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</si>
  <si>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</si>
  <si>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</si>
  <si>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</si>
  <si>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</si>
  <si>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</si>
  <si>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</si>
  <si>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</si>
  <si>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</si>
  <si>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</si>
  <si>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</si>
  <si>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</si>
  <si>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</si>
  <si>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</si>
  <si>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</si>
  <si>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</si>
  <si>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</si>
  <si>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</si>
  <si>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</si>
  <si>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</si>
  <si>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</si>
  <si>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</si>
  <si>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</si>
  <si>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</si>
  <si>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</si>
  <si>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</si>
  <si>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</si>
  <si>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</si>
  <si>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</si>
  <si>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</si>
  <si>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</si>
  <si>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</si>
  <si>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</si>
  <si>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</si>
  <si>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</si>
  <si>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</si>
  <si>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</si>
  <si>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</si>
  <si>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</si>
  <si>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</si>
  <si>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</si>
  <si>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</si>
  <si>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</si>
  <si>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</si>
  <si>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</si>
  <si>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</si>
  <si>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</si>
  <si>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</si>
  <si>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</si>
  <si>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</si>
  <si>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</si>
  <si>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</si>
  <si>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</si>
  <si>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</si>
  <si>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</si>
  <si>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</si>
  <si>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</si>
  <si>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</si>
  <si>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</si>
  <si>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</si>
  <si>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</si>
  <si>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</si>
  <si>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</si>
  <si>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</si>
  <si>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</si>
  <si>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</si>
  <si>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</si>
  <si>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</si>
  <si>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</si>
  <si>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</si>
  <si>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</si>
  <si>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</si>
  <si>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</si>
  <si>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</si>
  <si>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</si>
  <si>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</si>
  <si>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</si>
  <si>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</si>
  <si>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</si>
  <si>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</si>
  <si>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</si>
  <si>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</si>
  <si>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</si>
  <si>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</si>
  <si>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</si>
  <si>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</si>
  <si>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</si>
  <si>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</si>
  <si>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</si>
  <si>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</si>
  <si>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</si>
  <si>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</si>
  <si>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</si>
  <si>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</si>
  <si>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</si>
  <si>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</si>
  <si>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</si>
  <si>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</si>
  <si>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</si>
  <si>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</si>
  <si>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</si>
  <si>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</si>
  <si>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</si>
  <si>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</si>
  <si>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</si>
  <si>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</si>
  <si>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</si>
  <si>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</si>
  <si>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</si>
  <si>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</si>
  <si>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</si>
  <si>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</si>
  <si>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</si>
  <si>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</si>
  <si>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</si>
  <si>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</si>
  <si>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</si>
  <si>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</si>
  <si>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</si>
  <si>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</si>
  <si>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</si>
  <si>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</si>
  <si>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</si>
  <si>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</si>
  <si>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</si>
  <si>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</si>
  <si>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</si>
  <si>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</si>
  <si>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</si>
  <si>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</si>
  <si>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</si>
  <si>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</si>
  <si>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</si>
  <si>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</si>
  <si>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</si>
  <si>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</si>
  <si>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</si>
  <si>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</si>
  <si>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</si>
  <si>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</si>
  <si>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</si>
  <si>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</si>
  <si>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</si>
  <si>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</si>
  <si>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</si>
  <si>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</si>
  <si>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</si>
  <si>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</si>
  <si>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</si>
  <si>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</si>
  <si>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</si>
  <si>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</si>
  <si>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</si>
  <si>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</si>
  <si>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</si>
  <si>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</si>
  <si>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</si>
  <si>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</si>
  <si>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</si>
  <si>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</si>
  <si>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</si>
  <si>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</si>
  <si>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</si>
  <si>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</si>
  <si>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</si>
  <si>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</si>
  <si>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</si>
  <si>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</si>
  <si>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</si>
  <si>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</si>
  <si>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</si>
  <si>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</si>
  <si>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</si>
  <si>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</si>
  <si>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</si>
  <si>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</si>
  <si>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</si>
  <si>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</si>
  <si>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</si>
  <si>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</si>
  <si>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</si>
  <si>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</si>
  <si>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</si>
  <si>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</si>
  <si>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</si>
  <si>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</si>
  <si>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</si>
  <si>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</si>
  <si>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</si>
  <si>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</si>
  <si>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</si>
  <si>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</si>
  <si>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</si>
  <si>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</si>
  <si>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</si>
  <si>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</si>
  <si>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</si>
  <si>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</si>
  <si>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</si>
  <si>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</si>
  <si>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</si>
  <si>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</si>
  <si>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</si>
  <si>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</si>
  <si>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</si>
  <si>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</si>
  <si>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</si>
  <si>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</si>
  <si>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</si>
  <si>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</si>
  <si>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</si>
  <si>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</si>
  <si>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</si>
  <si>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</si>
  <si>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</si>
  <si>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</si>
  <si>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</si>
  <si>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</si>
  <si>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</si>
  <si>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</si>
  <si>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</si>
  <si>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</si>
  <si>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</si>
  <si>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</si>
  <si>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</si>
  <si>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</si>
  <si>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</si>
  <si>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</si>
  <si>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</si>
  <si>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</si>
  <si>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</si>
  <si>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</si>
  <si>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</si>
  <si>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</si>
  <si>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</si>
  <si>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</si>
  <si>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</si>
  <si>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</si>
  <si>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</si>
  <si>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</si>
  <si>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</si>
  <si>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</si>
  <si>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</si>
  <si>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</si>
  <si>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</si>
  <si>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</si>
  <si>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</si>
  <si>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</si>
  <si>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</si>
  <si>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</si>
  <si>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</si>
  <si>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</si>
  <si>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</si>
  <si>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</si>
  <si>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</si>
  <si>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</si>
  <si>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</si>
  <si>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</si>
  <si>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</si>
  <si>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</si>
  <si>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</si>
  <si>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</si>
  <si>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</si>
  <si>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</si>
  <si>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</si>
  <si>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</si>
  <si>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</si>
  <si>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</si>
  <si>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</si>
  <si>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</si>
  <si>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</si>
  <si>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</si>
  <si>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</si>
  <si>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</si>
  <si>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</si>
  <si>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</si>
  <si>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</si>
  <si>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</si>
  <si>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</si>
  <si>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</si>
  <si>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</si>
  <si>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</si>
  <si>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</si>
  <si>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</si>
  <si>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</si>
  <si>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</si>
  <si>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</si>
  <si>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</si>
  <si>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</si>
  <si>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</si>
  <si>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</si>
  <si>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</si>
  <si>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</si>
  <si>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</si>
  <si>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</si>
  <si>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</si>
  <si>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</si>
  <si>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</si>
  <si>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</si>
  <si>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</si>
  <si>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</si>
  <si>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</si>
  <si>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</si>
  <si>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</si>
  <si>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</si>
  <si>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</si>
  <si>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</si>
  <si>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</si>
  <si>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</si>
  <si>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</si>
  <si>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</si>
  <si>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</si>
  <si>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</si>
  <si>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</si>
  <si>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</si>
  <si>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</si>
  <si>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</si>
  <si>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</si>
  <si>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</si>
  <si>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</si>
  <si>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</si>
  <si>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</si>
  <si>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</si>
  <si>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</si>
  <si>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</si>
  <si>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</si>
  <si>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</si>
  <si>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</si>
  <si>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</si>
  <si>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</si>
  <si>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</si>
  <si>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</si>
  <si>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</si>
  <si>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</si>
  <si>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</si>
  <si>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</si>
  <si>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</si>
  <si>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</si>
  <si>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</si>
  <si>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</si>
  <si>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</si>
  <si>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</si>
  <si>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</si>
  <si>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</si>
  <si>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</si>
  <si>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</si>
  <si>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</si>
  <si>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</si>
  <si>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</si>
  <si>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</si>
  <si>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</si>
  <si>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</si>
  <si>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</si>
  <si>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</si>
  <si>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</si>
  <si>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</si>
  <si>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</si>
  <si>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</si>
  <si>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</si>
  <si>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</si>
  <si>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</si>
  <si>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</si>
  <si>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</si>
  <si>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</si>
  <si>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</si>
  <si>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</si>
  <si>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</si>
  <si>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</si>
  <si>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</si>
  <si>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</si>
  <si>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</si>
  <si>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</si>
  <si>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</si>
  <si>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</si>
  <si>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</si>
  <si>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</si>
  <si>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</si>
  <si>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</si>
  <si>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</si>
  <si>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</si>
  <si>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</si>
  <si>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</si>
  <si>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</si>
  <si>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</si>
  <si>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</si>
  <si>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</si>
  <si>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</si>
  <si>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</si>
  <si>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</si>
  <si>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</si>
  <si>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</si>
  <si>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</si>
  <si>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</si>
  <si>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</si>
  <si>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</si>
  <si>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</si>
  <si>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</si>
  <si>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</si>
  <si>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</si>
  <si>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</si>
  <si>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</si>
  <si>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</si>
  <si>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</si>
  <si>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</si>
  <si>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</si>
  <si>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</si>
  <si>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</si>
  <si>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</si>
  <si>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</si>
  <si>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</si>
  <si>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</si>
  <si>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</si>
  <si>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</si>
  <si>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</si>
  <si>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</si>
  <si>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</si>
  <si>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</si>
  <si>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</si>
  <si>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</si>
  <si>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</si>
  <si>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</si>
  <si>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</si>
  <si>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</si>
  <si>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</si>
  <si>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</si>
  <si>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</si>
  <si>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</si>
  <si>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</si>
  <si>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</si>
  <si>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</si>
  <si>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</si>
  <si>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</si>
  <si>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</si>
  <si>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</si>
  <si>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</si>
  <si>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</si>
  <si>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</si>
  <si>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</si>
  <si>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</si>
  <si>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</si>
  <si>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</si>
  <si>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</si>
  <si>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</si>
  <si>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</si>
  <si>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</si>
  <si>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</si>
  <si>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</si>
  <si>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</si>
  <si>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</si>
  <si>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</si>
  <si>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</si>
  <si>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</si>
  <si>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</si>
  <si>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</si>
  <si>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</si>
  <si>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</si>
  <si>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</si>
  <si>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</si>
  <si>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</si>
  <si>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</si>
  <si>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</si>
  <si>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</si>
  <si>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</si>
  <si>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</si>
  <si>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</si>
  <si>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</si>
  <si>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</si>
  <si>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</si>
  <si>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</si>
  <si>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</si>
  <si>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</si>
  <si>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</si>
  <si>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</si>
  <si>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</si>
  <si>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</si>
  <si>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</si>
  <si>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</si>
  <si>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</si>
  <si>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</si>
  <si>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</si>
  <si>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</si>
  <si>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</si>
  <si>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</si>
  <si>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</si>
  <si>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</si>
  <si>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</si>
  <si>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</si>
  <si>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</si>
  <si>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</si>
  <si>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</si>
  <si>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</si>
  <si>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</si>
  <si>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</si>
  <si>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</si>
  <si>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</si>
  <si>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</si>
  <si>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</si>
  <si>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</si>
  <si>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</si>
  <si>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</si>
  <si>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</si>
  <si>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</si>
  <si>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</si>
  <si>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</si>
  <si>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</si>
  <si>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</si>
  <si>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</si>
  <si>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</si>
  <si>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</si>
  <si>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</si>
  <si>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</si>
  <si>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</si>
  <si>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</si>
  <si>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</si>
  <si>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</si>
  <si>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</si>
  <si>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</si>
  <si>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</si>
  <si>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</si>
  <si>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</si>
  <si>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</si>
  <si>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</si>
  <si>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</si>
  <si>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</si>
  <si>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</si>
  <si>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</si>
  <si>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</si>
  <si>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</si>
  <si>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</si>
  <si>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</si>
  <si>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</si>
  <si>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</si>
  <si>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</si>
  <si>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</si>
  <si>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</si>
  <si>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</si>
  <si>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</si>
  <si>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</si>
  <si>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</si>
  <si>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</si>
  <si>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</si>
  <si>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</si>
  <si>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</si>
  <si>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</si>
  <si>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</si>
  <si>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</si>
  <si>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</si>
  <si>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</si>
  <si>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</si>
  <si>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</si>
  <si>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</si>
  <si>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</si>
  <si>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</si>
  <si>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</si>
  <si>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</si>
  <si>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</si>
  <si>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</si>
  <si>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</si>
  <si>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</si>
  <si>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</si>
  <si>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</si>
  <si>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</si>
  <si>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</si>
  <si>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</si>
  <si>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</si>
  <si>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</si>
  <si>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</si>
  <si>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</si>
  <si>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</si>
  <si>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</si>
  <si>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</si>
  <si>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</si>
  <si>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</si>
  <si>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</si>
  <si>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</si>
  <si>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</si>
  <si>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</si>
  <si>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</si>
  <si>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</si>
  <si>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</si>
  <si>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</si>
  <si>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</si>
  <si>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</si>
  <si>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</si>
  <si>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</si>
  <si>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</si>
  <si>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</si>
  <si>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</si>
  <si>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</si>
  <si>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</si>
  <si>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</si>
  <si>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</si>
  <si>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</si>
  <si>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</si>
  <si>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</si>
  <si>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</si>
  <si>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</si>
  <si>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</si>
  <si>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</si>
  <si>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</si>
  <si>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</si>
  <si>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</si>
  <si>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</si>
  <si>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</si>
  <si>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</si>
  <si>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</si>
  <si>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</si>
  <si>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</si>
  <si>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</si>
  <si>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</si>
  <si>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</si>
  <si>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</si>
  <si>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</si>
  <si>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</si>
  <si>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</si>
  <si>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</si>
  <si>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</si>
  <si>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</si>
  <si>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</si>
  <si>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</si>
  <si>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</si>
  <si>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</si>
  <si>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</si>
  <si>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</si>
  <si>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</si>
  <si>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</si>
  <si>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</si>
  <si>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</si>
  <si>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</si>
  <si>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</si>
  <si>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</si>
  <si>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</si>
  <si>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</si>
  <si>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</si>
  <si>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</si>
  <si>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</si>
  <si>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</si>
  <si>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</si>
  <si>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</si>
  <si>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</si>
  <si>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</si>
  <si>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</si>
  <si>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</si>
  <si>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</si>
  <si>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</si>
  <si>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</si>
  <si>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</si>
  <si>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</si>
  <si>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</si>
  <si>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</si>
  <si>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</si>
  <si>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</si>
  <si>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</si>
  <si>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</si>
  <si>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</si>
  <si>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</si>
  <si>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</si>
  <si>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</si>
  <si>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</si>
  <si>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</si>
  <si>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</si>
  <si>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</si>
  <si>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</si>
  <si>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</si>
  <si>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</si>
  <si>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</si>
  <si>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</si>
  <si>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</si>
  <si>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</si>
  <si>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</si>
  <si>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</si>
  <si>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</si>
  <si>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</si>
  <si>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</si>
  <si>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</si>
  <si>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</si>
  <si>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</si>
  <si>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</si>
  <si>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</si>
  <si>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</si>
  <si>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</si>
  <si>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</si>
  <si>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</si>
  <si>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</si>
  <si>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</si>
  <si>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</si>
  <si>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</si>
  <si>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</si>
  <si>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</si>
  <si>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</si>
  <si>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</si>
  <si>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</si>
  <si>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</si>
  <si>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</si>
  <si>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</si>
  <si>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</si>
  <si>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</si>
  <si>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</si>
  <si>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</si>
  <si>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</si>
  <si>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</si>
  <si>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</si>
  <si>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</si>
  <si>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</si>
  <si>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</si>
  <si>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</si>
  <si>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</si>
  <si>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</si>
  <si>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</si>
  <si>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</si>
  <si>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</si>
  <si>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</si>
  <si>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</si>
  <si>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</si>
  <si>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</si>
  <si>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</si>
  <si>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</si>
  <si>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</si>
  <si>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</si>
  <si>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</si>
  <si>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</si>
  <si>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</si>
  <si>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</si>
  <si>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</si>
  <si>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</si>
  <si>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</si>
  <si>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</si>
  <si>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</si>
  <si>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</si>
  <si>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</si>
  <si>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</si>
  <si>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</si>
  <si>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</si>
  <si>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</si>
  <si>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</si>
  <si>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</si>
  <si>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</si>
  <si>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</si>
  <si>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</si>
  <si>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</si>
  <si>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</si>
  <si>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</si>
  <si>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</si>
  <si>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</si>
  <si>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</si>
  <si>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</si>
  <si>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</si>
  <si>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</si>
  <si>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</si>
  <si>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</si>
  <si>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</si>
  <si>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</si>
  <si>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</si>
  <si>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</si>
  <si>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</si>
  <si>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</si>
  <si>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</si>
  <si>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</si>
  <si>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</si>
  <si>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</si>
  <si>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</si>
  <si>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</si>
  <si>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</si>
  <si>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</si>
  <si>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</si>
  <si>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</si>
  <si>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</si>
  <si>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</si>
  <si>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</si>
  <si>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</si>
  <si>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</si>
  <si>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</si>
  <si>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</si>
  <si>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</si>
  <si>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</si>
  <si>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</si>
  <si>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</si>
  <si>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</si>
  <si>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</si>
  <si>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</si>
  <si>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</si>
  <si>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</si>
  <si>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</si>
  <si>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</si>
  <si>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</si>
  <si>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</si>
  <si>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</si>
  <si>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</si>
  <si>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</si>
  <si>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</si>
  <si>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</si>
  <si>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</si>
  <si>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</si>
  <si>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</si>
  <si>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</si>
  <si>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</si>
  <si>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</si>
  <si>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</si>
  <si>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</si>
  <si>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</si>
  <si>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</si>
  <si>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</si>
  <si>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</si>
  <si>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</si>
  <si>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</si>
  <si>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</si>
  <si>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</si>
  <si>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</si>
  <si>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</si>
  <si>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</si>
  <si>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</si>
  <si>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</si>
  <si>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</si>
  <si>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</si>
  <si>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</si>
  <si>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</si>
  <si>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</si>
  <si>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</si>
  <si>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</si>
  <si>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</si>
  <si>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</si>
  <si>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</si>
  <si>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</si>
  <si>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</si>
  <si>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</si>
  <si>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</si>
  <si>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</si>
  <si>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</si>
  <si>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</si>
  <si>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</si>
  <si>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</si>
  <si>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</si>
  <si>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</si>
  <si>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</si>
  <si>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</si>
  <si>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</si>
  <si>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</si>
  <si>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</si>
  <si>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</si>
  <si>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</si>
  <si>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</si>
  <si>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</si>
  <si>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</si>
  <si>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</si>
  <si>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</si>
  <si>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</si>
  <si>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</si>
  <si>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</si>
  <si>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</si>
  <si>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</si>
  <si>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</si>
  <si>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</si>
  <si>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</si>
  <si>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</si>
  <si>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</si>
  <si>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</si>
  <si>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</si>
  <si>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</si>
  <si>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</si>
  <si>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</si>
  <si>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</si>
  <si>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</si>
  <si>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</si>
  <si>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</si>
  <si>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</si>
  <si>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</si>
  <si>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</si>
  <si>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</si>
  <si>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</si>
  <si>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</si>
  <si>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</si>
  <si>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</si>
  <si>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</si>
  <si>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</si>
  <si>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</si>
  <si>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</si>
  <si>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</si>
  <si>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</si>
  <si>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</si>
  <si>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</si>
  <si>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</si>
  <si>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</si>
  <si>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</si>
  <si>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</si>
  <si>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</si>
  <si>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</si>
  <si>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</si>
  <si>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</si>
  <si>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</si>
  <si>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</si>
  <si>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</si>
  <si>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</si>
  <si>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</si>
  <si>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</si>
  <si>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</si>
  <si>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</si>
  <si>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</si>
  <si>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</si>
  <si>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</si>
  <si>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</si>
  <si>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</si>
  <si>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</si>
  <si>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</si>
  <si>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</si>
  <si>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</si>
  <si>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</si>
  <si>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</si>
  <si>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</si>
  <si>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</si>
  <si>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</si>
  <si>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</si>
  <si>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</si>
  <si>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</si>
  <si>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</si>
  <si>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</si>
  <si>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</si>
  <si>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</si>
  <si>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</si>
  <si>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</si>
  <si>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</si>
  <si>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</si>
  <si>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</si>
  <si>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</si>
  <si>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</si>
  <si>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</si>
  <si>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</si>
  <si>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</si>
  <si>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</si>
  <si>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</si>
  <si>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</si>
  <si>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</si>
  <si>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</si>
  <si>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</si>
  <si>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</si>
  <si>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</si>
  <si>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</si>
  <si>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</si>
  <si>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</si>
  <si>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</si>
  <si>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</si>
  <si>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</si>
  <si>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</si>
  <si>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</si>
  <si>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</si>
  <si>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</si>
  <si>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</si>
  <si>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</si>
  <si>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</si>
  <si>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</si>
  <si>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</si>
  <si>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</si>
  <si>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</si>
  <si>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</si>
  <si>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</si>
  <si>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</si>
  <si>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</si>
  <si>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</si>
  <si>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</si>
  <si>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</si>
  <si>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</si>
  <si>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</si>
  <si>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</si>
  <si>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</si>
  <si>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</si>
  <si>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</si>
  <si>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</si>
  <si>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</si>
  <si>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</si>
  <si>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</si>
  <si>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</si>
  <si>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</si>
  <si>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</si>
  <si>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</si>
  <si>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</si>
  <si>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</si>
  <si>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</si>
  <si>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</si>
  <si>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</si>
  <si>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</si>
  <si>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</si>
  <si>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</si>
  <si>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</si>
  <si>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</si>
  <si>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</si>
  <si>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</si>
  <si>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</si>
  <si>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</si>
  <si>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</si>
  <si>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</si>
  <si>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</si>
  <si>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</si>
  <si>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</si>
  <si>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</si>
  <si>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</si>
  <si>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</si>
  <si>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</si>
  <si>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</si>
  <si>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</si>
  <si>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</si>
  <si>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</si>
  <si>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</si>
  <si>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</si>
  <si>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</si>
  <si>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</si>
  <si>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</si>
  <si>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</si>
  <si>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</si>
  <si>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</si>
  <si>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</si>
  <si>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</si>
  <si>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</si>
  <si>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</si>
  <si>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</si>
  <si>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</si>
  <si>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</si>
  <si>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</si>
  <si>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</si>
  <si>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</si>
  <si>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</si>
  <si>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</si>
  <si>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</si>
  <si>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</si>
  <si>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</si>
  <si>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</si>
  <si>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</si>
  <si>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</si>
  <si>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</si>
  <si>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</si>
  <si>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</si>
  <si>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</si>
  <si>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</si>
  <si>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</si>
  <si>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</si>
  <si>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</si>
  <si>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</si>
  <si>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</si>
  <si>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</si>
  <si>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</si>
  <si>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</si>
  <si>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</si>
  <si>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</si>
  <si>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</si>
  <si>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</si>
  <si>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</si>
  <si>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</si>
  <si>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</si>
  <si>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</si>
  <si>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</si>
  <si>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</si>
  <si>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</si>
  <si>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</si>
  <si>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</si>
  <si>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</si>
  <si>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</si>
  <si>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</si>
  <si>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</si>
  <si>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</si>
  <si>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</si>
  <si>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</si>
  <si>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</si>
  <si>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</si>
  <si>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</si>
  <si>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</si>
  <si>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</si>
  <si>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</si>
  <si>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</si>
  <si>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</si>
  <si>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</si>
  <si>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</si>
  <si>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</si>
  <si>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</si>
  <si>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</si>
  <si>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</si>
  <si>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</si>
  <si>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</si>
  <si>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</si>
  <si>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</si>
  <si>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</si>
  <si>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</si>
  <si>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</si>
  <si>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</si>
  <si>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</si>
  <si>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</si>
  <si>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</si>
  <si>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</si>
  <si>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</si>
  <si>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</si>
  <si>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</si>
  <si>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</si>
  <si>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</si>
  <si>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</si>
  <si>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</si>
  <si>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</si>
  <si>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</si>
  <si>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</si>
  <si>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</si>
  <si>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</si>
  <si>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</si>
  <si>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</si>
  <si>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</si>
  <si>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</si>
  <si>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</si>
  <si>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</si>
  <si>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</si>
  <si>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</si>
  <si>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</si>
  <si>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</si>
  <si>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</si>
  <si>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</si>
  <si>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</si>
  <si>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</si>
  <si>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</si>
  <si>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</si>
  <si>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</si>
  <si>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</si>
  <si>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</si>
  <si>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</si>
  <si>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</si>
  <si>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</si>
  <si>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</si>
  <si>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</si>
  <si>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</si>
  <si>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</si>
  <si>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</si>
  <si>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</si>
  <si>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</si>
  <si>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</si>
  <si>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</si>
  <si>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</si>
  <si>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</si>
  <si>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</si>
  <si>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</si>
  <si>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</si>
  <si>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</si>
  <si>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</si>
  <si>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</si>
  <si>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</si>
  <si>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</si>
  <si>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</si>
  <si>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</si>
  <si>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</si>
  <si>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</si>
  <si>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</si>
  <si>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</si>
  <si>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</si>
  <si>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</si>
  <si>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</si>
  <si>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</si>
  <si>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</si>
  <si>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</si>
  <si>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</si>
  <si>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</si>
  <si>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</si>
  <si>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</si>
  <si>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</si>
  <si>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</si>
  <si>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</si>
  <si>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</si>
  <si>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</si>
  <si>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</si>
  <si>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</si>
  <si>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</si>
  <si>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</si>
  <si>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</si>
  <si>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</si>
  <si>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</si>
  <si>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</si>
  <si>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</si>
  <si>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</si>
  <si>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</si>
  <si>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</si>
  <si>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</si>
  <si>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</si>
  <si>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</si>
  <si>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</si>
  <si>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</si>
  <si>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</si>
  <si>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</si>
  <si>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</si>
  <si>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</si>
  <si>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</si>
  <si>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</si>
  <si>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</si>
  <si>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</si>
  <si>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</si>
  <si>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</si>
  <si>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</si>
  <si>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</si>
  <si>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</si>
  <si>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</si>
  <si>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</si>
  <si>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</si>
  <si>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</si>
  <si>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</si>
  <si>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</si>
  <si>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</si>
  <si>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</si>
  <si>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</si>
  <si>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</si>
  <si>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</si>
  <si>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</si>
  <si>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</si>
  <si>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</si>
  <si>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</si>
  <si>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</si>
  <si>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</si>
  <si>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</si>
  <si>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</si>
  <si>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</si>
  <si>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</si>
  <si>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</si>
  <si>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</si>
  <si>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</si>
  <si>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</si>
  <si>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</si>
  <si>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</si>
  <si>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</si>
  <si>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</si>
  <si>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</si>
  <si>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</si>
  <si>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</si>
  <si>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</si>
  <si>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</si>
  <si>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</si>
  <si>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</si>
  <si>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</si>
  <si>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</si>
  <si>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</si>
  <si>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</si>
  <si>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</si>
  <si>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</si>
  <si>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</si>
  <si>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</si>
  <si>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</si>
  <si>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</si>
  <si>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</si>
  <si>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</si>
  <si>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</si>
  <si>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</si>
  <si>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</si>
  <si>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</si>
  <si>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</si>
  <si>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</si>
  <si>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</si>
  <si>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</si>
  <si>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</si>
  <si>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</si>
  <si>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</si>
  <si>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</si>
  <si>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</si>
  <si>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</si>
  <si>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</si>
  <si>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</si>
  <si>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</si>
  <si>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</si>
  <si>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</si>
  <si>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</si>
  <si>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</si>
  <si>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</si>
  <si>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</si>
  <si>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</si>
  <si>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</si>
  <si>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</si>
  <si>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</si>
  <si>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</si>
  <si>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</si>
  <si>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</si>
  <si>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</si>
  <si>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</si>
  <si>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</si>
  <si>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</si>
  <si>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</si>
  <si>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</si>
  <si>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</si>
  <si>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</si>
  <si>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</si>
  <si>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</si>
  <si>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</si>
  <si>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</si>
  <si>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</si>
  <si>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</si>
  <si>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</si>
  <si>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</si>
  <si>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</si>
  <si>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</si>
  <si>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</si>
  <si>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</si>
  <si>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</si>
  <si>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</si>
  <si>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</si>
  <si>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</si>
  <si>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</si>
  <si>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</si>
  <si>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</si>
  <si>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</si>
  <si>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</si>
  <si>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</si>
  <si>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</si>
  <si>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</si>
  <si>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</si>
  <si>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</si>
  <si>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</si>
  <si>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</si>
  <si>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</si>
  <si>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</si>
  <si>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</si>
  <si>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</si>
  <si>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</si>
  <si>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</si>
  <si>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</si>
  <si>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</si>
  <si>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</si>
  <si>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</si>
  <si>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</si>
  <si>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</si>
  <si>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</si>
  <si>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</si>
  <si>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</si>
  <si>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</si>
  <si>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</si>
  <si>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</si>
  <si>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</si>
  <si>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</si>
  <si>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</si>
  <si>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</si>
  <si>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</si>
  <si>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</si>
  <si>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</si>
  <si>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</si>
  <si>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</si>
  <si>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</si>
  <si>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</si>
  <si>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</si>
  <si>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</si>
  <si>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</si>
  <si>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</si>
  <si>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</si>
  <si>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</si>
  <si>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</si>
  <si>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</si>
  <si>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</si>
  <si>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</si>
  <si>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</si>
  <si>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</si>
  <si>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</si>
  <si>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</si>
  <si>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</si>
  <si>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</si>
  <si>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</si>
  <si>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</si>
  <si>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</si>
  <si>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</si>
  <si>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</si>
  <si>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</si>
  <si>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</si>
  <si>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</si>
  <si>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</si>
  <si>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</si>
  <si>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</si>
  <si>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</si>
  <si>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</si>
  <si>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</si>
  <si>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</si>
  <si>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</si>
  <si>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</si>
  <si>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</si>
  <si>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</si>
  <si>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</si>
  <si>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</si>
  <si>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</si>
  <si>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</si>
  <si>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</si>
  <si>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</si>
  <si>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</si>
  <si>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</si>
  <si>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</si>
  <si>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</si>
  <si>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</si>
  <si>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</si>
  <si>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</si>
  <si>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</si>
  <si>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</si>
  <si>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</si>
  <si>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</si>
  <si>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</si>
  <si>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</si>
  <si>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</si>
  <si>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</si>
  <si>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</si>
  <si>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</si>
  <si>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</si>
  <si>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</si>
  <si>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</si>
  <si>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</si>
  <si>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</si>
  <si>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</si>
  <si>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</si>
  <si>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</si>
  <si>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</si>
  <si>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</si>
  <si>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</si>
  <si>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</si>
  <si>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</si>
  <si>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</si>
  <si>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</si>
  <si>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</si>
  <si>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</si>
  <si>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</si>
  <si>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</si>
  <si>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</si>
  <si>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</si>
  <si>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</si>
  <si>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</si>
  <si>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</si>
  <si>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</si>
  <si>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</si>
  <si>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</si>
  <si>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</si>
  <si>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</si>
  <si>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</si>
  <si>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</si>
  <si>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</si>
  <si>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</si>
  <si>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</si>
  <si>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</si>
  <si>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</si>
  <si>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</si>
  <si>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</si>
  <si>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</si>
  <si>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</si>
  <si>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</si>
  <si>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</si>
  <si>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</si>
  <si>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</si>
  <si>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</si>
  <si>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</si>
  <si>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</si>
  <si>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</si>
  <si>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</si>
  <si>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</si>
  <si>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</si>
  <si>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</si>
  <si>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</si>
  <si>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</si>
  <si>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</si>
  <si>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</si>
  <si>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</si>
  <si>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</si>
  <si>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</si>
  <si>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</si>
  <si>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</si>
  <si>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</si>
  <si>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</si>
  <si>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</si>
  <si>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</si>
  <si>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</si>
  <si>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</si>
  <si>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</si>
  <si>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</si>
  <si>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</si>
  <si>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</si>
  <si>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</si>
  <si>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</si>
  <si>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</si>
  <si>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</si>
  <si>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</si>
  <si>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</si>
  <si>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</si>
  <si>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</si>
  <si>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</si>
  <si>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</si>
  <si>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</si>
  <si>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</si>
  <si>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</si>
  <si>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</si>
  <si>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</si>
  <si>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</si>
  <si>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</si>
  <si>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</si>
  <si>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</si>
  <si>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</si>
  <si>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</si>
  <si>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</si>
  <si>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</si>
  <si>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</si>
  <si>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</si>
  <si>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</si>
  <si>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</si>
  <si>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</si>
  <si>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</si>
  <si>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</si>
  <si>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</si>
  <si>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</si>
  <si>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</si>
  <si>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</si>
  <si>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</si>
  <si>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</si>
  <si>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</si>
  <si>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</si>
  <si>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</si>
  <si>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</si>
  <si>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</si>
  <si>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</si>
  <si>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</si>
  <si>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</si>
  <si>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</si>
  <si>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</si>
  <si>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</si>
  <si>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</si>
  <si>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</si>
  <si>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</si>
  <si>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</si>
  <si>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</si>
  <si>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</si>
  <si>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</si>
  <si>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</si>
  <si>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</si>
  <si>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</si>
  <si>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</si>
  <si>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</si>
  <si>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</si>
  <si>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</si>
  <si>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</si>
  <si>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</si>
  <si>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</si>
  <si>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</si>
  <si>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</si>
  <si>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</si>
  <si>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</si>
  <si>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</si>
  <si>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</si>
  <si>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</si>
  <si>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</si>
  <si>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</si>
  <si>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</si>
  <si>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</si>
  <si>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</si>
  <si>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</si>
  <si>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</si>
  <si>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</si>
  <si>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</si>
  <si>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</si>
  <si>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</si>
  <si>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</si>
  <si>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</si>
  <si>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</si>
  <si>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</si>
  <si>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</si>
  <si>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</si>
  <si>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</si>
  <si>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</si>
  <si>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</si>
  <si>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</si>
  <si>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</si>
  <si>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</si>
  <si>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</si>
  <si>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</si>
  <si>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</si>
  <si>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</si>
  <si>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</si>
  <si>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</si>
  <si>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</si>
  <si>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</si>
  <si>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</si>
  <si>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</si>
  <si>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</si>
  <si>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</si>
  <si>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</si>
  <si>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</si>
  <si>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</si>
  <si>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</si>
  <si>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</si>
  <si>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</si>
  <si>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</si>
  <si>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</si>
  <si>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</si>
  <si>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</si>
  <si>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</si>
  <si>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</si>
  <si>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</si>
  <si>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</si>
  <si>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</si>
  <si>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</si>
  <si>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</si>
  <si>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</si>
  <si>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</si>
  <si>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</si>
  <si>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</si>
  <si>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</si>
  <si>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</si>
  <si>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</si>
  <si>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</si>
  <si>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</si>
  <si>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</si>
  <si>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</si>
  <si>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</si>
  <si>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</si>
  <si>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</si>
  <si>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</si>
  <si>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</si>
  <si>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</si>
  <si>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</si>
  <si>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</si>
  <si>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</si>
  <si>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</si>
  <si>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</si>
  <si>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</si>
  <si>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</si>
  <si>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</si>
  <si>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</si>
  <si>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</si>
  <si>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</si>
  <si>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</si>
  <si>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</si>
  <si>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</si>
  <si>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</si>
  <si>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</si>
  <si>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</si>
  <si>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</si>
  <si>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</si>
  <si>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</si>
  <si>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</si>
  <si>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</si>
  <si>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</si>
  <si>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</si>
  <si>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</si>
  <si>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</si>
  <si>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</si>
  <si>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</si>
  <si>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</si>
  <si>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</si>
  <si>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</si>
  <si>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</si>
  <si>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</si>
  <si>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</si>
  <si>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</si>
  <si>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</si>
  <si>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</si>
  <si>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</si>
  <si>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</si>
  <si>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</si>
  <si>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</si>
  <si>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</si>
  <si>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</si>
  <si>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</si>
  <si>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</si>
  <si>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</si>
  <si>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</si>
  <si>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</si>
  <si>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</si>
  <si>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</si>
  <si>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</si>
  <si>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</si>
  <si>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</si>
  <si>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</si>
  <si>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</si>
  <si>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</si>
  <si>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</si>
  <si>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</si>
  <si>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</si>
  <si>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</si>
  <si>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</si>
  <si>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</si>
  <si>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</si>
  <si>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</si>
  <si>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</si>
  <si>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</si>
  <si>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</si>
  <si>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</si>
  <si>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</si>
  <si>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</si>
  <si>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</si>
  <si>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</si>
  <si>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</si>
  <si>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</si>
  <si>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</si>
  <si>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</si>
  <si>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</si>
  <si>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</si>
  <si>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</si>
  <si>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</si>
  <si>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</si>
  <si>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</si>
  <si>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</si>
  <si>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</si>
  <si>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</si>
  <si>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</si>
  <si>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</si>
  <si>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</si>
  <si>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</si>
  <si>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</si>
  <si>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</si>
  <si>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</si>
  <si>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</si>
  <si>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</si>
  <si>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</si>
  <si>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</si>
  <si>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</si>
  <si>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</si>
  <si>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</si>
  <si>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</si>
  <si>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</si>
  <si>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</si>
  <si>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</si>
  <si>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</si>
  <si>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</si>
  <si>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</si>
  <si>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</si>
  <si>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</si>
  <si>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</si>
  <si>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</si>
  <si>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</si>
  <si>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</si>
  <si>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</si>
  <si>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</si>
  <si>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</si>
  <si>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</si>
  <si>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</si>
  <si>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</si>
  <si>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</si>
  <si>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</si>
  <si>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</si>
  <si>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</si>
  <si>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</si>
  <si>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</si>
  <si>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</si>
  <si>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</si>
  <si>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</si>
  <si>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</si>
  <si>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</si>
  <si>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</si>
  <si>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</si>
  <si>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</si>
  <si>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</si>
  <si>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</si>
  <si>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</si>
  <si>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</si>
  <si>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</si>
  <si>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</si>
  <si>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</si>
  <si>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</si>
  <si>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</si>
  <si>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</si>
  <si>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</si>
  <si>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</si>
  <si>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</si>
  <si>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</si>
  <si>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</si>
  <si>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</si>
  <si>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</si>
  <si>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</si>
  <si>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</si>
  <si>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</si>
  <si>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</si>
  <si>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</si>
  <si>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</si>
  <si>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</si>
  <si>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</si>
  <si>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</si>
  <si>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</si>
  <si>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</si>
  <si>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</si>
  <si>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</si>
  <si>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</si>
  <si>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</si>
  <si>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</si>
  <si>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</si>
  <si>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</si>
  <si>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</si>
  <si>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</si>
  <si>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</si>
  <si>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</si>
  <si>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</si>
  <si>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</si>
  <si>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</si>
  <si>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</si>
  <si>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</si>
  <si>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</si>
  <si>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</si>
  <si>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</si>
  <si>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</si>
  <si>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</si>
  <si>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</si>
  <si>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</si>
  <si>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</si>
  <si>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</si>
  <si>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</si>
  <si>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</si>
  <si>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</si>
  <si>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</si>
  <si>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</si>
  <si>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</si>
  <si>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</si>
  <si>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</si>
  <si>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</si>
  <si>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</si>
  <si>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</si>
  <si>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</si>
  <si>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</si>
  <si>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</si>
  <si>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</si>
  <si>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</si>
  <si>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</si>
  <si>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</si>
  <si>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</si>
  <si>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</si>
  <si>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</si>
  <si>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</si>
  <si>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</si>
  <si>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</si>
  <si>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</si>
  <si>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</si>
  <si>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</si>
  <si>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</si>
  <si>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</si>
  <si>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</si>
  <si>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</si>
  <si>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</si>
  <si>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</si>
  <si>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</si>
  <si>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</si>
  <si>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</si>
  <si>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</si>
  <si>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</si>
  <si>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</si>
  <si>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</si>
  <si>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</si>
  <si>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</si>
  <si>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</si>
  <si>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</si>
  <si>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</si>
  <si>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</si>
  <si>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</si>
  <si>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</si>
  <si>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</si>
  <si>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</si>
  <si>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</si>
  <si>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</si>
  <si>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</si>
  <si>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</si>
  <si>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</si>
  <si>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</si>
  <si>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</si>
  <si>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</si>
  <si>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</si>
  <si>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</si>
  <si>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</si>
  <si>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</si>
  <si>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</si>
  <si>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</si>
  <si>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</si>
  <si>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</si>
  <si>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</si>
  <si>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</si>
  <si>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</si>
  <si>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</si>
  <si>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</si>
  <si>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</si>
  <si>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</si>
  <si>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</si>
  <si>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</si>
  <si>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</si>
  <si>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</si>
  <si>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</si>
  <si>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</si>
  <si>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</si>
  <si>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</si>
  <si>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</si>
  <si>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</si>
  <si>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</si>
  <si>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</si>
  <si>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</si>
  <si>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</si>
  <si>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</si>
  <si>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</si>
  <si>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</si>
  <si>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</si>
  <si>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</si>
  <si>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</si>
  <si>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</si>
  <si>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</si>
  <si>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</si>
  <si>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</si>
  <si>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</si>
  <si>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</si>
  <si>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</si>
  <si>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</si>
  <si>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</si>
  <si>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</si>
  <si>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</si>
  <si>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</si>
  <si>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</si>
  <si>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</si>
  <si>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</si>
  <si>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</si>
  <si>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</si>
  <si>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</si>
  <si>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</si>
  <si>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</si>
  <si>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</si>
  <si>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</si>
  <si>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</si>
  <si>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</si>
  <si>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</si>
  <si>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</si>
  <si>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</si>
  <si>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</si>
  <si>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</si>
  <si>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</si>
  <si>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</si>
  <si>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</si>
  <si>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</si>
  <si>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</si>
  <si>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</si>
  <si>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</si>
  <si>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</si>
  <si>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</si>
  <si>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</si>
  <si>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</si>
  <si>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</si>
  <si>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</si>
  <si>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</si>
  <si>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</si>
  <si>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</si>
  <si>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</si>
  <si>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</si>
  <si>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</si>
  <si>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</si>
  <si>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</si>
  <si>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</si>
  <si>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</si>
  <si>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</si>
  <si>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</si>
  <si>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</si>
  <si>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</si>
  <si>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</si>
  <si>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</si>
  <si>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</si>
  <si>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</si>
  <si>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</si>
  <si>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</si>
  <si>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</si>
  <si>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</si>
  <si>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</si>
  <si>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</si>
  <si>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</si>
  <si>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</si>
  <si>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</si>
  <si>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</si>
  <si>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</si>
  <si>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</si>
  <si>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</si>
  <si>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</si>
  <si>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</si>
  <si>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</si>
  <si>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</si>
  <si>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</si>
  <si>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</si>
  <si>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</si>
  <si>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</si>
  <si>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</si>
  <si>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</si>
  <si>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</si>
  <si>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</si>
  <si>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</si>
  <si>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</si>
  <si>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</si>
  <si>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</si>
  <si>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</si>
  <si>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</si>
  <si>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</si>
  <si>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</si>
  <si>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</si>
  <si>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</si>
  <si>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</si>
  <si>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</si>
  <si>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</si>
  <si>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</si>
  <si>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</si>
  <si>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</si>
  <si>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</si>
  <si>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</si>
  <si>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</si>
  <si>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</si>
  <si>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</si>
  <si>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</si>
  <si>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</si>
  <si>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</si>
  <si>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</si>
  <si>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</si>
  <si>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</si>
  <si>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</si>
  <si>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</si>
  <si>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</si>
  <si>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</si>
  <si>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</si>
  <si>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</si>
  <si>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</si>
  <si>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</si>
  <si>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</si>
  <si>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</si>
  <si>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</si>
  <si>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</si>
  <si>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</si>
  <si>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</si>
  <si>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</si>
  <si>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</si>
  <si>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</si>
  <si>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</si>
  <si>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</si>
  <si>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</si>
  <si>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</si>
  <si>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</si>
  <si>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</si>
  <si>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</si>
  <si>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</si>
  <si>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</si>
  <si>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</si>
  <si>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</si>
  <si>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</si>
  <si>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</si>
  <si>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</si>
  <si>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</si>
  <si>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</si>
  <si>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</si>
  <si>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</si>
  <si>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</si>
  <si>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</si>
  <si>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</si>
  <si>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</si>
  <si>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</si>
  <si>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</si>
  <si>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</si>
  <si>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</si>
  <si>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</si>
  <si>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</si>
  <si>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</si>
  <si>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</si>
  <si>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</si>
  <si>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</si>
  <si>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</si>
  <si>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</si>
  <si>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</si>
  <si>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</si>
  <si>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</si>
  <si>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</si>
  <si>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</si>
  <si>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</si>
  <si>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</si>
  <si>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</si>
  <si>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</si>
  <si>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</si>
  <si>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</si>
  <si>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</si>
  <si>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</si>
  <si>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</si>
  <si>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</si>
  <si>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</si>
  <si>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</si>
  <si>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</si>
  <si>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</si>
  <si>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</si>
  <si>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</si>
  <si>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</si>
  <si>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</si>
  <si>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</si>
  <si>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</si>
  <si>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</si>
  <si>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</si>
  <si>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</si>
  <si>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</si>
  <si>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</si>
  <si>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</si>
  <si>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</si>
  <si>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</si>
  <si>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</si>
  <si>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</si>
  <si>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</si>
  <si>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</si>
  <si>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</si>
  <si>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</si>
  <si>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</si>
  <si>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</si>
  <si>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</si>
  <si>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</si>
  <si>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</si>
  <si>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</si>
  <si>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</si>
  <si>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</si>
  <si>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</si>
  <si>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</si>
  <si>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</si>
  <si>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</si>
  <si>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</si>
  <si>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</si>
  <si>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</si>
  <si>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</si>
  <si>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</si>
  <si>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</si>
  <si>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</si>
  <si>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</si>
  <si>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</si>
  <si>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</si>
  <si>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</si>
  <si>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</si>
  <si>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</si>
  <si>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</si>
  <si>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</si>
  <si>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</si>
  <si>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</si>
  <si>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</si>
  <si>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</si>
  <si>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</si>
  <si>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</si>
  <si>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</si>
  <si>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</si>
  <si>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</si>
  <si>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</si>
  <si>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</si>
  <si>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</si>
  <si>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</si>
  <si>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</si>
  <si>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</si>
  <si>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</si>
  <si>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</si>
  <si>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</si>
  <si>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</si>
  <si>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</si>
  <si>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</si>
  <si>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</si>
  <si>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</si>
  <si>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</si>
  <si>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</si>
  <si>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</si>
  <si>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</si>
  <si>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</si>
  <si>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</si>
  <si>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</si>
  <si>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</si>
  <si>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</si>
  <si>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</si>
  <si>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</si>
  <si>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</si>
  <si>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</si>
  <si>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</si>
  <si>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</si>
  <si>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</si>
  <si>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</si>
  <si>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</si>
  <si>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</si>
  <si>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</si>
  <si>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</si>
  <si>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</si>
  <si>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</si>
  <si>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</si>
  <si>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</si>
  <si>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</si>
  <si>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</si>
  <si>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</si>
  <si>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</si>
  <si>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</si>
  <si>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</si>
  <si>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</si>
  <si>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</si>
  <si>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</si>
  <si>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</si>
  <si>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</si>
  <si>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</si>
  <si>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</si>
  <si>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</si>
  <si>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</si>
  <si>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</si>
  <si>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</si>
  <si>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</si>
  <si>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</si>
  <si>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</si>
  <si>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</si>
  <si>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</si>
  <si>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</si>
  <si>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</si>
  <si>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</si>
  <si>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</si>
  <si>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</si>
  <si>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</si>
  <si>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</si>
  <si>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</si>
  <si>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</si>
  <si>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</si>
  <si>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</si>
  <si>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</si>
  <si>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</si>
  <si>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</si>
  <si>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</si>
  <si>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</si>
  <si>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</si>
  <si>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</si>
  <si>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</si>
  <si>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</si>
  <si>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</si>
  <si>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</si>
  <si>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</si>
  <si>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</si>
  <si>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</si>
  <si>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</si>
  <si>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</si>
  <si>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</si>
  <si>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</si>
  <si>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</si>
  <si>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</si>
  <si>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</si>
  <si>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</si>
  <si>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</si>
  <si>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</si>
  <si>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</si>
  <si>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</si>
  <si>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</si>
  <si>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</si>
  <si>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</si>
  <si>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</si>
  <si>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</si>
  <si>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</si>
  <si>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</si>
  <si>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</si>
  <si>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</si>
  <si>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</si>
  <si>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</si>
  <si>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</si>
  <si>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</si>
  <si>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</si>
  <si>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</si>
  <si>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</si>
  <si>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</si>
  <si>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</si>
  <si>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</si>
  <si>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</si>
  <si>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</si>
  <si>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</si>
  <si>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</si>
  <si>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</si>
  <si>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</si>
  <si>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</si>
  <si>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</si>
  <si>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</si>
  <si>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</si>
  <si>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</si>
  <si>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</si>
  <si>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</si>
  <si>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</si>
  <si>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</si>
  <si>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</si>
  <si>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</si>
  <si>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</si>
  <si>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</si>
  <si>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</si>
  <si>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</si>
  <si>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</si>
  <si>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</si>
  <si>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</si>
  <si>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</si>
  <si>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</si>
  <si>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</si>
  <si>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</si>
  <si>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</si>
  <si>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</si>
  <si>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</si>
  <si>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</si>
  <si>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</si>
  <si>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</si>
  <si>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</si>
  <si>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</si>
  <si>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</si>
  <si>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</si>
  <si>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</si>
  <si>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</si>
  <si>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</si>
  <si>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</si>
  <si>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</si>
  <si>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</si>
  <si>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</si>
  <si>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</si>
  <si>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</si>
  <si>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</si>
  <si>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</si>
  <si>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</si>
  <si>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</si>
  <si>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</si>
  <si>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</si>
  <si>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</si>
  <si>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</si>
  <si>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</si>
  <si>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</si>
  <si>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</si>
  <si>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</si>
  <si>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</si>
  <si>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</si>
  <si>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</si>
  <si>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</si>
  <si>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</si>
  <si>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</si>
  <si>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</si>
  <si>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</si>
  <si>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</si>
  <si>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</si>
  <si>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</si>
  <si>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</si>
  <si>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</si>
  <si>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</si>
  <si>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</si>
  <si>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</si>
  <si>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</si>
  <si>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</si>
  <si>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</si>
  <si>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</si>
  <si>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</si>
  <si>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</si>
  <si>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</si>
  <si>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</si>
  <si>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</si>
  <si>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</si>
  <si>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</si>
  <si>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</si>
  <si>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</si>
  <si>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</si>
  <si>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</si>
  <si>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</si>
  <si>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</si>
  <si>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</si>
  <si>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</si>
  <si>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</si>
  <si>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</si>
  <si>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</si>
  <si>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</si>
  <si>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</si>
  <si>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</si>
  <si>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</si>
  <si>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</si>
  <si>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</si>
  <si>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</si>
  <si>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</si>
  <si>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</si>
  <si>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</si>
  <si>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</si>
  <si>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</si>
  <si>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</si>
  <si>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</si>
  <si>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</si>
  <si>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</si>
  <si>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</si>
  <si>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</si>
  <si>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</si>
  <si>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</si>
  <si>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</si>
  <si>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</si>
  <si>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</si>
  <si>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</si>
  <si>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</si>
  <si>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</si>
  <si>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</si>
  <si>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</si>
  <si>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</si>
  <si>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</si>
  <si>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</si>
  <si>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</si>
  <si>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</si>
  <si>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</si>
  <si>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</si>
  <si>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</si>
  <si>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</si>
  <si>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</si>
  <si>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</si>
  <si>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</si>
  <si>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</si>
  <si>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</si>
  <si>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</si>
  <si>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</si>
  <si>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</si>
  <si>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</si>
  <si>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</si>
  <si>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</si>
  <si>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</si>
  <si>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</si>
  <si>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</si>
  <si>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</si>
  <si>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</si>
  <si>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</si>
  <si>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</si>
  <si>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</si>
  <si>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</si>
  <si>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</si>
  <si>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</si>
  <si>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</si>
  <si>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</si>
  <si>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</si>
  <si>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</si>
  <si>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</si>
  <si>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</si>
  <si>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</si>
  <si>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</si>
  <si>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</si>
  <si>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</si>
  <si>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</si>
  <si>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</si>
  <si>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</si>
  <si>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</si>
  <si>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</si>
  <si>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</si>
  <si>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</si>
  <si>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</si>
  <si>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</si>
  <si>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</si>
  <si>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</si>
  <si>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</si>
  <si>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</si>
  <si>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</si>
  <si>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</si>
  <si>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</si>
  <si>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</si>
  <si>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</si>
  <si>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</si>
  <si>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</si>
  <si>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</si>
  <si>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</si>
  <si>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</si>
  <si>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</si>
  <si>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</si>
  <si>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</si>
  <si>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</si>
  <si>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</si>
  <si>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</si>
  <si>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</si>
  <si>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</si>
  <si>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</si>
  <si>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</si>
  <si>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</si>
  <si>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</si>
  <si>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</si>
  <si>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</si>
  <si>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</si>
  <si>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</si>
  <si>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</si>
  <si>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</si>
  <si>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</si>
  <si>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</si>
  <si>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</si>
  <si>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</si>
  <si>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</si>
  <si>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</si>
  <si>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</si>
  <si>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</si>
  <si>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</si>
  <si>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</si>
  <si>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</si>
  <si>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</si>
  <si>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</si>
  <si>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</si>
  <si>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</si>
  <si>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</si>
  <si>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</si>
  <si>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</si>
  <si>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</si>
  <si>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</si>
  <si>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</si>
  <si>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</si>
  <si>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</si>
  <si>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</si>
  <si>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</si>
  <si>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</si>
  <si>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</si>
  <si>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</si>
  <si>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</si>
  <si>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</si>
  <si>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</si>
  <si>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</si>
  <si>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</si>
  <si>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</si>
  <si>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</si>
  <si>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</si>
  <si>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</si>
  <si>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</si>
  <si>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</si>
  <si>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</si>
  <si>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</si>
  <si>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</si>
  <si>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</si>
  <si>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</si>
  <si>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</si>
  <si>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</si>
  <si>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</si>
  <si>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</si>
  <si>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</si>
  <si>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</si>
  <si>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</si>
  <si>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</si>
  <si>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</si>
  <si>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</si>
  <si>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</si>
  <si>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</si>
  <si>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</si>
  <si>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</si>
  <si>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</si>
  <si>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</si>
  <si>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</si>
  <si>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</si>
  <si>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</si>
  <si>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</si>
  <si>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</si>
  <si>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</si>
  <si>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</si>
  <si>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</si>
  <si>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</si>
  <si>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</si>
  <si>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</si>
  <si>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</si>
  <si>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</si>
  <si>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</si>
  <si>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</si>
  <si>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</si>
  <si>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</si>
  <si>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</si>
  <si>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</si>
  <si>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</si>
  <si>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</si>
  <si>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</si>
  <si>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</si>
  <si>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</si>
  <si>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</si>
  <si>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</si>
  <si>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</si>
  <si>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</si>
  <si>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</si>
  <si>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</si>
  <si>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</si>
  <si>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</si>
  <si>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</si>
  <si>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</si>
  <si>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</si>
  <si>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</si>
  <si>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</si>
  <si>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</si>
  <si>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</si>
  <si>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</si>
  <si>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</si>
  <si>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</si>
  <si>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</si>
  <si>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</si>
  <si>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</si>
  <si>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</si>
  <si>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</si>
  <si>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</si>
  <si>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</si>
  <si>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</si>
  <si>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</si>
  <si>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</si>
  <si>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</si>
  <si>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</si>
  <si>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</si>
  <si>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</si>
  <si>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</si>
  <si>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</si>
  <si>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</si>
  <si>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</si>
  <si>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</si>
  <si>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</si>
  <si>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</si>
  <si>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</si>
  <si>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</si>
  <si>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</si>
  <si>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</si>
  <si>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</si>
  <si>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</si>
  <si>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</si>
  <si>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</si>
  <si>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</si>
  <si>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</si>
  <si>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</si>
  <si>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</si>
  <si>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</si>
  <si>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</si>
  <si>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</si>
  <si>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</si>
  <si>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</si>
  <si>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</si>
  <si>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</si>
  <si>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</si>
  <si>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</si>
  <si>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</si>
  <si>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</si>
  <si>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</si>
  <si>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</si>
  <si>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</si>
  <si>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</si>
  <si>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</si>
  <si>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</si>
  <si>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</si>
  <si>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</si>
  <si>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</si>
  <si>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</si>
  <si>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</si>
  <si>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</si>
  <si>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</si>
  <si>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</si>
  <si>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</si>
  <si>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</si>
  <si>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</si>
  <si>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</si>
  <si>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</si>
  <si>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</si>
  <si>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</si>
  <si>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</si>
  <si>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</si>
  <si>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</si>
  <si>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</si>
  <si>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</si>
  <si>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</si>
  <si>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</si>
  <si>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</si>
  <si>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</si>
  <si>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</si>
  <si>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</si>
  <si>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</si>
  <si>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</si>
  <si>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</si>
  <si>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</si>
  <si>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</si>
  <si>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</si>
  <si>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</si>
  <si>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</si>
  <si>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</si>
  <si>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</si>
  <si>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</si>
  <si>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</si>
  <si>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</si>
  <si>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</si>
  <si>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</si>
  <si>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</si>
  <si>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</si>
  <si>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</si>
  <si>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</si>
  <si>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</si>
  <si>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</si>
  <si>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</si>
  <si>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</si>
  <si>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</si>
  <si>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</si>
  <si>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</si>
  <si>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</si>
  <si>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</si>
  <si>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</si>
  <si>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</si>
  <si>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</si>
  <si>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</si>
  <si>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</si>
  <si>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</si>
  <si>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</si>
  <si>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</si>
  <si>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</si>
  <si>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</si>
  <si>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</si>
  <si>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</si>
  <si>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</si>
  <si>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</si>
  <si>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</si>
  <si>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</si>
  <si>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</si>
  <si>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</si>
  <si>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</si>
  <si>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</si>
  <si>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</si>
  <si>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</si>
  <si>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</si>
  <si>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</si>
  <si>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</si>
  <si>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</si>
  <si>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</si>
  <si>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</si>
  <si>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</si>
  <si>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</si>
  <si>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</si>
  <si>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</si>
  <si>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</si>
  <si>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</si>
  <si>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</si>
  <si>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</si>
  <si>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</si>
  <si>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</si>
  <si>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</si>
  <si>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</si>
  <si>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</si>
  <si>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</si>
  <si>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</si>
  <si>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</si>
  <si>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</si>
  <si>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</si>
  <si>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</si>
  <si>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</si>
  <si>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</si>
  <si>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</si>
  <si>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</si>
  <si>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</si>
  <si>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</si>
  <si>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</si>
  <si>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</si>
  <si>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</si>
  <si>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</si>
  <si>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</si>
  <si>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</si>
  <si>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</si>
  <si>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</si>
  <si>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</si>
  <si>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</si>
  <si>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</si>
  <si>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</si>
  <si>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</si>
  <si>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</si>
  <si>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</si>
  <si>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</si>
  <si>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</si>
  <si>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</si>
  <si>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</si>
  <si>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</si>
  <si>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</si>
  <si>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</si>
  <si>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</si>
  <si>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</si>
  <si>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</si>
  <si>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</si>
  <si>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</si>
  <si>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</si>
  <si>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</si>
  <si>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</si>
  <si>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</si>
  <si>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</si>
  <si>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</si>
  <si>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</si>
  <si>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</si>
  <si>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</si>
  <si>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</si>
  <si>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</si>
  <si>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</si>
  <si>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</si>
  <si>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</si>
  <si>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</si>
  <si>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</si>
  <si>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</si>
  <si>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</si>
  <si>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</si>
  <si>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</si>
  <si>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</si>
  <si>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</si>
  <si>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</si>
  <si>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</si>
  <si>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</si>
  <si>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</si>
  <si>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</si>
  <si>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</si>
  <si>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</si>
  <si>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</si>
  <si>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</si>
  <si>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</si>
  <si>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</si>
  <si>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</si>
  <si>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</si>
  <si>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</si>
  <si>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</si>
  <si>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</si>
  <si>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</si>
  <si>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</si>
  <si>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</si>
  <si>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</si>
  <si>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</si>
  <si>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</si>
  <si>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</si>
  <si>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</si>
  <si>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</si>
  <si>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</si>
  <si>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</si>
  <si>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</si>
  <si>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</si>
  <si>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</si>
  <si>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</si>
  <si>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</si>
  <si>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</si>
  <si>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</si>
  <si>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</si>
  <si>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</si>
  <si>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</si>
  <si>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</si>
  <si>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</si>
  <si>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</si>
  <si>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</si>
  <si>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</si>
  <si>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</si>
  <si>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</si>
  <si>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</si>
  <si>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</si>
  <si>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</si>
  <si>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</si>
  <si>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</si>
  <si>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</si>
  <si>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</si>
  <si>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</si>
  <si>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</si>
  <si>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</si>
  <si>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</si>
  <si>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</si>
  <si>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</si>
  <si>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</si>
  <si>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</si>
  <si>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</si>
  <si>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</si>
  <si>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</si>
  <si>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</si>
  <si>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</si>
  <si>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</si>
  <si>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</si>
  <si>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</si>
  <si>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</si>
  <si>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</si>
  <si>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</si>
  <si>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</si>
  <si>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</si>
  <si>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</si>
  <si>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</si>
  <si>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</si>
  <si>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</si>
  <si>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</si>
  <si>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</si>
  <si>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</si>
  <si>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</si>
  <si>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</si>
  <si>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</si>
  <si>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</si>
  <si>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</si>
  <si>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</si>
  <si>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</si>
  <si>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</si>
  <si>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</si>
  <si>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</si>
  <si>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</si>
  <si>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</si>
  <si>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</si>
  <si>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</si>
  <si>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</si>
  <si>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</si>
  <si>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</si>
  <si>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</si>
  <si>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</si>
  <si>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</si>
  <si>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</si>
  <si>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</si>
  <si>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</si>
  <si>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</si>
  <si>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</si>
  <si>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</si>
  <si>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</si>
  <si>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</si>
  <si>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</si>
  <si>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</si>
  <si>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</si>
  <si>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</si>
  <si>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</si>
  <si>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</si>
  <si>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</si>
  <si>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</si>
  <si>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</si>
  <si>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</si>
  <si>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</si>
  <si>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</si>
  <si>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</si>
  <si>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</si>
  <si>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</si>
  <si>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</si>
  <si>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</si>
  <si>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</si>
  <si>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</si>
  <si>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</si>
  <si>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</si>
  <si>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</si>
  <si>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</si>
  <si>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</si>
  <si>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</si>
  <si>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</si>
  <si>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</si>
  <si>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</si>
  <si>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</si>
  <si>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</si>
  <si>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</si>
  <si>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</si>
  <si>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</si>
  <si>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</si>
  <si>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</si>
  <si>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</si>
  <si>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</si>
  <si>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</si>
  <si>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</si>
  <si>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</si>
  <si>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</si>
  <si>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</si>
  <si>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</si>
  <si>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</si>
  <si>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</si>
  <si>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</si>
  <si>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</si>
  <si>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</si>
  <si>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</si>
  <si>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</si>
  <si>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</si>
  <si>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</si>
  <si>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</si>
  <si>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</si>
  <si>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</si>
  <si>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</si>
  <si>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</si>
  <si>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</si>
  <si>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</si>
  <si>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</si>
  <si>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</si>
  <si>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</si>
  <si>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</si>
  <si>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</si>
  <si>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</si>
  <si>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</si>
  <si>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</si>
  <si>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</si>
  <si>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</si>
  <si>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</si>
  <si>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</si>
  <si>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</si>
  <si>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</si>
  <si>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</si>
  <si>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</si>
  <si>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</si>
  <si>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</si>
  <si>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</si>
  <si>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</si>
  <si>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</si>
  <si>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</si>
  <si>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</si>
  <si>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</si>
  <si>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</si>
  <si>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</si>
  <si>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</si>
  <si>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</si>
  <si>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</si>
  <si>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</si>
  <si>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</si>
  <si>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</si>
  <si>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</si>
  <si>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</si>
  <si>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</si>
  <si>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</si>
  <si>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</si>
  <si>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</si>
  <si>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</si>
  <si>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</si>
  <si>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</si>
  <si>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</si>
  <si>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</si>
  <si>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</si>
  <si>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</si>
  <si>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</si>
  <si>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</si>
  <si>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</si>
  <si>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</si>
  <si>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</si>
  <si>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</si>
  <si>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</si>
  <si>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</si>
  <si>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</si>
  <si>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</si>
  <si>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</si>
  <si>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</si>
  <si>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</si>
  <si>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</si>
  <si>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</si>
  <si>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</si>
  <si>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</si>
  <si>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</si>
  <si>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</si>
  <si>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</si>
  <si>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</si>
  <si>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</si>
  <si>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</si>
  <si>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</si>
  <si>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</si>
  <si>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</si>
  <si>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</si>
  <si>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</si>
  <si>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</si>
  <si>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</si>
  <si>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</si>
  <si>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</si>
  <si>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</si>
  <si>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</si>
  <si>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</si>
  <si>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</si>
  <si>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</si>
  <si>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</si>
  <si>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</si>
  <si>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</si>
  <si>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</si>
  <si>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</si>
  <si>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</si>
  <si>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</si>
  <si>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</si>
  <si>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</si>
  <si>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</si>
  <si>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</si>
  <si>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</si>
  <si>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</si>
  <si>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</si>
  <si>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</si>
  <si>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</si>
  <si>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</si>
  <si>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</si>
  <si>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</si>
  <si>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</si>
  <si>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</si>
  <si>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</si>
  <si>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</si>
  <si>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</si>
  <si>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</si>
  <si>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</si>
  <si>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</si>
  <si>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</si>
  <si>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</si>
  <si>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</si>
  <si>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</si>
  <si>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</si>
  <si>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</si>
  <si>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</si>
  <si>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</si>
  <si>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</si>
  <si>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</si>
  <si>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</si>
  <si>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</si>
  <si>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</si>
  <si>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</si>
  <si>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</si>
  <si>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</si>
  <si>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</si>
  <si>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</si>
  <si>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</si>
  <si>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</si>
  <si>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</si>
  <si>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</si>
  <si>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</si>
  <si>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</si>
  <si>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</si>
  <si>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</si>
  <si>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</si>
  <si>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</si>
  <si>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</si>
  <si>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</si>
  <si>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</si>
  <si>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</si>
  <si>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</si>
  <si>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</si>
  <si>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</si>
  <si>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</si>
  <si>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</si>
  <si>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</si>
  <si>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</si>
  <si>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</si>
  <si>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</si>
  <si>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</si>
  <si>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</si>
  <si>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</si>
  <si>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</si>
  <si>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</si>
  <si>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</si>
  <si>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</si>
  <si>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</si>
  <si>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</si>
  <si>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</si>
  <si>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</si>
  <si>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</si>
  <si>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</si>
  <si>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</si>
  <si>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</si>
  <si>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</si>
  <si>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</si>
  <si>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</si>
  <si>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</si>
  <si>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</si>
  <si>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</si>
  <si>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</si>
  <si>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</si>
  <si>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</si>
  <si>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</si>
  <si>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</si>
  <si>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</si>
  <si>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</si>
  <si>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</si>
  <si>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</si>
  <si>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</si>
  <si>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</si>
  <si>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</si>
  <si>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</si>
  <si>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</si>
  <si>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</si>
  <si>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</si>
  <si>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</si>
  <si>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</si>
  <si>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</si>
  <si>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</si>
  <si>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</si>
  <si>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</si>
  <si>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</si>
  <si>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</si>
  <si>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</si>
  <si>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</si>
  <si>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</si>
  <si>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</si>
  <si>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</si>
  <si>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</si>
  <si>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</si>
  <si>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</si>
  <si>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</si>
  <si>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</si>
  <si>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</si>
  <si>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</si>
  <si>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</si>
  <si>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</si>
  <si>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</si>
  <si>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</si>
  <si>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</si>
  <si>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</si>
  <si>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</si>
  <si>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</si>
  <si>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</si>
  <si>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</si>
  <si>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</si>
  <si>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</si>
  <si>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</si>
  <si>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</si>
  <si>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</si>
  <si>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</si>
  <si>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</si>
  <si>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</si>
  <si>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</si>
  <si>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</si>
  <si>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</si>
  <si>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</si>
  <si>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</si>
  <si>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</si>
  <si>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</si>
  <si>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</si>
  <si>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</si>
  <si>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</si>
  <si>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</si>
  <si>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</si>
  <si>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</si>
  <si>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</si>
  <si>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</si>
  <si>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</si>
  <si>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</si>
  <si>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</si>
  <si>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</si>
  <si>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</si>
  <si>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</si>
  <si>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</si>
  <si>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</si>
  <si>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</si>
  <si>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</si>
  <si>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</si>
  <si>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</si>
  <si>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</si>
  <si>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</si>
  <si>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</si>
  <si>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</si>
  <si>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</si>
  <si>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</si>
  <si>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</si>
  <si>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</si>
  <si>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</si>
  <si>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</si>
  <si>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</si>
  <si>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</si>
  <si>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</si>
  <si>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</si>
  <si>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</si>
  <si>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</si>
  <si>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</si>
  <si>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</si>
  <si>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</si>
  <si>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</si>
  <si>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</si>
  <si>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</si>
  <si>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</si>
  <si>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</si>
  <si>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</si>
  <si>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</si>
  <si>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</si>
  <si>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</si>
  <si>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</si>
  <si>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</si>
  <si>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</si>
  <si>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</si>
  <si>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</si>
  <si>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</si>
  <si>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</si>
  <si>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</si>
  <si>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</si>
  <si>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</si>
  <si>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</si>
  <si>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</si>
  <si>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</si>
  <si>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</si>
  <si>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</si>
  <si>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</si>
  <si>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</si>
  <si>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</si>
  <si>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</si>
  <si>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</si>
  <si>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</si>
  <si>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</si>
  <si>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</si>
  <si>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</si>
  <si>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</si>
  <si>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</si>
  <si>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</si>
  <si>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</si>
  <si>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</si>
  <si>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</si>
  <si>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</si>
  <si>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</si>
  <si>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</si>
  <si>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</si>
  <si>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</si>
  <si>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</si>
  <si>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</si>
  <si>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</si>
  <si>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</si>
  <si>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</si>
  <si>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</si>
  <si>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</si>
  <si>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</si>
  <si>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</si>
  <si>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</si>
  <si>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</si>
  <si>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</si>
  <si>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</si>
  <si>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</si>
  <si>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</si>
  <si>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</si>
  <si>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</si>
  <si>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</si>
  <si>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</si>
  <si>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</si>
  <si>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</si>
  <si>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</si>
  <si>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</si>
  <si>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</si>
  <si>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</si>
  <si>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</si>
  <si>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</si>
  <si>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</si>
  <si>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</si>
  <si>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</si>
  <si>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</si>
  <si>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</si>
  <si>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</si>
  <si>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</si>
  <si>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</si>
  <si>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</si>
  <si>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</si>
  <si>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</si>
  <si>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</si>
  <si>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</si>
  <si>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</si>
  <si>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</si>
  <si>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</si>
  <si>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</si>
  <si>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</si>
  <si>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</si>
  <si>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</si>
  <si>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</si>
  <si>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</si>
  <si>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</si>
  <si>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</si>
  <si>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</si>
  <si>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</si>
  <si>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</si>
  <si>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</si>
  <si>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</si>
  <si>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</si>
  <si>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</si>
  <si>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</si>
  <si>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</si>
  <si>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</si>
  <si>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</si>
  <si>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</si>
  <si>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</si>
  <si>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</si>
  <si>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</si>
  <si>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</si>
  <si>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</si>
  <si>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</si>
  <si>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</si>
  <si>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</si>
  <si>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</si>
  <si>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</si>
  <si>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</si>
  <si>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</si>
  <si>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</si>
  <si>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</si>
  <si>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</si>
  <si>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</si>
  <si>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</si>
  <si>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</si>
  <si>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</si>
  <si>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</si>
  <si>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</si>
  <si>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</si>
  <si>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</si>
  <si>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</si>
  <si>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</si>
  <si>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</si>
  <si>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</si>
  <si>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</si>
  <si>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</si>
  <si>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</si>
  <si>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</si>
  <si>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</si>
  <si>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</si>
  <si>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</si>
  <si>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</si>
  <si>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</si>
  <si>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</si>
  <si>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</si>
  <si>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</si>
  <si>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</si>
  <si>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</si>
  <si>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</si>
  <si>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</si>
  <si>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</si>
  <si>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</si>
  <si>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</si>
  <si>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</si>
  <si>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</si>
  <si>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</si>
  <si>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</si>
  <si>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</si>
  <si>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</si>
  <si>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</si>
  <si>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</si>
  <si>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</si>
  <si>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</si>
  <si>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</si>
  <si>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</si>
  <si>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</si>
  <si>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</si>
  <si>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</si>
  <si>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</si>
  <si>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</si>
  <si>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</si>
  <si>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</si>
  <si>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</si>
  <si>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</si>
  <si>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</si>
  <si>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</si>
  <si>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</si>
  <si>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</si>
  <si>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</si>
  <si>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</si>
  <si>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</si>
  <si>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</si>
  <si>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</si>
  <si>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</si>
  <si>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</si>
  <si>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</si>
  <si>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</si>
  <si>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</si>
  <si>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</si>
  <si>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</si>
  <si>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</si>
  <si>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</si>
  <si>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</si>
  <si>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</si>
  <si>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</si>
  <si>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</si>
  <si>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</si>
  <si>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</si>
  <si>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</si>
  <si>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</si>
  <si>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</si>
  <si>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</si>
  <si>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</si>
  <si>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</si>
  <si>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</si>
  <si>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</si>
  <si>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</si>
  <si>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</si>
  <si>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</si>
  <si>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</si>
  <si>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</si>
  <si>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</si>
  <si>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</si>
  <si>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</si>
  <si>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</si>
  <si>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</si>
  <si>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</si>
  <si>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</si>
  <si>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</si>
  <si>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</si>
  <si>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</si>
  <si>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</si>
  <si>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</si>
  <si>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</si>
  <si>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</si>
  <si>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</si>
  <si>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</si>
  <si>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</si>
  <si>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</si>
  <si>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</si>
  <si>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</si>
  <si>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</si>
  <si>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</si>
  <si>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</si>
  <si>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</si>
  <si>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</si>
  <si>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</si>
  <si>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</si>
  <si>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</si>
  <si>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</si>
  <si>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</si>
  <si>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</si>
  <si>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</si>
  <si>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</si>
  <si>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</si>
  <si>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</si>
  <si>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</si>
  <si>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</si>
  <si>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</si>
  <si>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</si>
  <si>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</si>
  <si>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</si>
  <si>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</si>
  <si>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</si>
  <si>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</si>
  <si>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</si>
  <si>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</si>
  <si>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</si>
  <si>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</si>
  <si>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</si>
  <si>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</si>
  <si>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</si>
  <si>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</si>
  <si>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</si>
  <si>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</si>
  <si>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</si>
  <si>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</si>
  <si>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</si>
  <si>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</si>
  <si>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</si>
  <si>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</si>
  <si>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</si>
  <si>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</si>
  <si>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</si>
  <si>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</si>
  <si>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</si>
  <si>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</si>
  <si>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</si>
  <si>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</si>
  <si>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</si>
  <si>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</si>
  <si>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</si>
  <si>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</si>
  <si>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</si>
  <si>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</si>
  <si>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</si>
  <si>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</si>
  <si>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</si>
  <si>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</si>
  <si>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</si>
  <si>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</si>
  <si>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</si>
  <si>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</si>
  <si>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</si>
  <si>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</si>
  <si>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</si>
  <si>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</si>
  <si>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</si>
  <si>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</si>
  <si>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</si>
  <si>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</si>
  <si>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</si>
  <si>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</si>
  <si>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</si>
  <si>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</si>
  <si>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</si>
  <si>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</si>
  <si>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</si>
  <si>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</si>
  <si>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</si>
  <si>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</si>
  <si>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</si>
  <si>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</si>
  <si>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</si>
  <si>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</si>
  <si>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</si>
  <si>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</si>
  <si>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</si>
  <si>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</si>
  <si>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</si>
  <si>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</si>
  <si>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</si>
  <si>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</si>
  <si>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</si>
  <si>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</si>
  <si>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</si>
  <si>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</si>
  <si>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</si>
  <si>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</si>
  <si>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</si>
  <si>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</si>
  <si>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</si>
  <si>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</si>
  <si>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</si>
  <si>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</si>
  <si>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</si>
  <si>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</si>
  <si>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</si>
  <si>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</si>
  <si>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</si>
  <si>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</si>
  <si>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</si>
  <si>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</si>
  <si>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</si>
  <si>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</si>
  <si>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</si>
  <si>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</si>
  <si>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</si>
  <si>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</si>
  <si>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</si>
  <si>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</si>
  <si>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</si>
  <si>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</si>
  <si>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</si>
  <si>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</si>
  <si>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</si>
  <si>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</si>
  <si>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</si>
  <si>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</si>
  <si>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</si>
  <si>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</si>
  <si>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</si>
  <si>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</si>
  <si>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</si>
  <si>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</si>
  <si>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</si>
  <si>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</si>
  <si>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</si>
  <si>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</si>
  <si>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</si>
  <si>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</si>
  <si>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</si>
  <si>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</si>
  <si>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</si>
  <si>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</si>
  <si>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</si>
  <si>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</si>
  <si>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</si>
  <si>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</si>
  <si>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</si>
  <si>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</si>
  <si>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</si>
  <si>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</si>
  <si>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</si>
  <si>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</si>
  <si>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</si>
  <si>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</si>
  <si>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</si>
  <si>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</si>
  <si>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</si>
  <si>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</si>
  <si>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</si>
  <si>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</si>
  <si>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</si>
  <si>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</si>
  <si>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</si>
  <si>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</si>
  <si>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</si>
  <si>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</si>
  <si>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</si>
  <si>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</si>
  <si>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</si>
  <si>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</si>
  <si>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</si>
  <si>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</si>
  <si>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</si>
  <si>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</si>
  <si>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</si>
  <si>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</si>
  <si>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</si>
  <si>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</si>
  <si>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</si>
  <si>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</si>
  <si>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</si>
  <si>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</si>
  <si>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</si>
  <si>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</si>
  <si>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</si>
  <si>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</si>
  <si>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</si>
  <si>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</si>
  <si>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</si>
  <si>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</si>
  <si>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</si>
  <si>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</si>
  <si>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</si>
  <si>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</si>
  <si>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</si>
  <si>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</si>
  <si>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</si>
  <si>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</si>
  <si>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</si>
  <si>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</si>
  <si>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</si>
  <si>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</si>
  <si>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</si>
  <si>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</si>
  <si>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</si>
  <si>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</si>
  <si>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</si>
  <si>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</si>
  <si>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</si>
  <si>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</si>
  <si>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</si>
  <si>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</si>
  <si>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</si>
  <si>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</si>
  <si>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</si>
  <si>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</si>
  <si>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</si>
  <si>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</si>
  <si>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</si>
  <si>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</si>
  <si>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</si>
  <si>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</si>
  <si>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</si>
  <si>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</si>
  <si>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</si>
  <si>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</si>
  <si>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</si>
  <si>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</si>
  <si>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</si>
  <si>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</si>
  <si>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</si>
  <si>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</si>
  <si>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</si>
  <si>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</si>
  <si>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</si>
  <si>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</si>
  <si>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</si>
  <si>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</si>
  <si>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</si>
  <si>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</si>
  <si>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</si>
  <si>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</si>
  <si>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</si>
  <si>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</si>
  <si>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</si>
  <si>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</si>
  <si>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</si>
  <si>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</si>
  <si>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</si>
  <si>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</si>
  <si>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</si>
  <si>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</si>
  <si>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</si>
  <si>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</si>
  <si>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</si>
  <si>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</si>
  <si>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</si>
  <si>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</si>
  <si>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</si>
  <si>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</si>
  <si>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</si>
  <si>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</si>
  <si>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</si>
  <si>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</si>
  <si>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</si>
  <si>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</si>
  <si>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</si>
  <si>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</si>
  <si>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</si>
  <si>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</si>
  <si>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</si>
  <si>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</si>
  <si>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</si>
  <si>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</si>
  <si>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</si>
  <si>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</si>
  <si>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</si>
  <si>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</si>
  <si>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</si>
  <si>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</si>
  <si>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</si>
  <si>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</si>
  <si>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</si>
  <si>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</si>
  <si>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</si>
  <si>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</si>
  <si>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</si>
  <si>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</si>
  <si>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</si>
  <si>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</si>
  <si>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</si>
  <si>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</si>
  <si>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</si>
  <si>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</si>
  <si>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</si>
  <si>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</si>
  <si>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</si>
  <si>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</si>
  <si>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</si>
  <si>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</si>
  <si>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</si>
  <si>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</si>
  <si>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</si>
  <si>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</si>
  <si>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</si>
  <si>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</si>
  <si>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</si>
  <si>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</si>
  <si>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</si>
  <si>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</si>
  <si>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</si>
  <si>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</si>
  <si>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</si>
  <si>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</si>
  <si>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</si>
  <si>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</si>
  <si>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</si>
  <si>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</si>
  <si>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</si>
  <si>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</si>
  <si>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</si>
  <si>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</si>
  <si>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</si>
  <si>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</si>
  <si>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</si>
  <si>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</si>
  <si>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</si>
  <si>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</si>
  <si>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</si>
  <si>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</si>
  <si>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</si>
  <si>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</si>
  <si>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</si>
  <si>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</si>
  <si>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</si>
  <si>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</si>
  <si>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</si>
  <si>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</si>
  <si>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</si>
  <si>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</si>
  <si>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</si>
  <si>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</si>
  <si>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</si>
  <si>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</si>
  <si>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</si>
  <si>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</si>
  <si>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</si>
  <si>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</si>
  <si>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</si>
  <si>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</si>
  <si>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</si>
  <si>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</si>
  <si>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</si>
  <si>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</si>
  <si>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</si>
  <si>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</si>
  <si>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</si>
  <si>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</si>
  <si>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</si>
  <si>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</si>
  <si>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</si>
  <si>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</si>
  <si>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</si>
  <si>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</si>
  <si>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</si>
  <si>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</si>
  <si>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</si>
  <si>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</si>
  <si>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</si>
  <si>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</si>
  <si>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</si>
  <si>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</si>
  <si>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</si>
  <si>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</si>
  <si>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</si>
  <si>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</si>
  <si>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</si>
  <si>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</si>
  <si>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</si>
  <si>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</si>
  <si>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</si>
  <si>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</si>
  <si>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</si>
  <si>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</si>
  <si>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</si>
  <si>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</si>
  <si>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</si>
  <si>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</si>
  <si>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</si>
  <si>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</si>
  <si>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</si>
  <si>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</si>
  <si>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</si>
  <si>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</si>
  <si>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</si>
  <si>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</si>
  <si>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</si>
  <si>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</si>
  <si>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</si>
  <si>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</si>
  <si>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</si>
  <si>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</si>
  <si>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</si>
  <si>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</si>
  <si>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</si>
  <si>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</si>
  <si>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</si>
  <si>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</si>
  <si>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</si>
  <si>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</si>
  <si>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</si>
  <si>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</si>
  <si>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</si>
  <si>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</si>
  <si>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</si>
  <si>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</si>
  <si>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</si>
  <si>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</si>
  <si>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</si>
  <si>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</si>
  <si>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</si>
  <si>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</si>
  <si>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</si>
  <si>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</si>
  <si>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</si>
  <si>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</si>
  <si>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</si>
  <si>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</si>
  <si>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</si>
  <si>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</si>
  <si>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</si>
  <si>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</si>
  <si>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</si>
  <si>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</si>
  <si>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</si>
  <si>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</si>
  <si>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</si>
  <si>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</si>
  <si>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</si>
  <si>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</si>
  <si>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</si>
  <si>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</si>
  <si>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</si>
  <si>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</si>
  <si>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</si>
  <si>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</si>
  <si>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</si>
  <si>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</si>
  <si>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</si>
  <si>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</si>
  <si>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</si>
  <si>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</si>
  <si>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</si>
  <si>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</si>
  <si>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</si>
  <si>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</si>
  <si>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</si>
  <si>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</si>
  <si>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</si>
  <si>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</si>
  <si>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</si>
  <si>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</si>
  <si>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</si>
  <si>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</si>
  <si>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</si>
  <si>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</si>
  <si>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</si>
  <si>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</si>
  <si>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</si>
  <si>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</si>
  <si>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</si>
  <si>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</si>
  <si>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</si>
  <si>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</si>
  <si>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</si>
  <si>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</si>
  <si>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</si>
  <si>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</si>
  <si>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</si>
  <si>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</si>
  <si>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</si>
  <si>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</si>
  <si>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</si>
  <si>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</si>
  <si>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</si>
  <si>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</si>
  <si>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</si>
  <si>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</si>
  <si>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</si>
  <si>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</si>
  <si>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</si>
  <si>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</si>
  <si>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</si>
  <si>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</si>
  <si>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</si>
  <si>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</si>
  <si>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</si>
  <si>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</si>
  <si>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</si>
  <si>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</si>
  <si>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</si>
  <si>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</si>
  <si>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</si>
  <si>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</si>
  <si>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</si>
  <si>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</si>
  <si>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</si>
  <si>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</si>
  <si>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</si>
  <si>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</si>
  <si>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</si>
  <si>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</si>
  <si>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</si>
  <si>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</si>
  <si>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</si>
  <si>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</si>
  <si>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</si>
  <si>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</si>
  <si>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</si>
  <si>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</si>
  <si>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</si>
  <si>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</si>
  <si>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</si>
  <si>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</si>
  <si>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</si>
  <si>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</si>
  <si>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</si>
  <si>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</si>
  <si>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</si>
  <si>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</si>
  <si>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</si>
  <si>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</si>
  <si>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</si>
  <si>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</si>
  <si>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</si>
  <si>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</si>
  <si>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</si>
  <si>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</si>
  <si>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</si>
  <si>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</si>
  <si>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</si>
  <si>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</si>
  <si>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</si>
  <si>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</si>
  <si>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</si>
  <si>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</si>
  <si>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</si>
  <si>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</si>
  <si>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</si>
  <si>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</si>
  <si>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</si>
  <si>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</si>
  <si>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</si>
  <si>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</si>
  <si>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</si>
  <si>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</si>
  <si>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</si>
  <si>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</si>
  <si>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</si>
  <si>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</si>
  <si>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</si>
  <si>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</si>
  <si>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</si>
  <si>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</si>
  <si>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</si>
  <si>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</si>
  <si>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</si>
  <si>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</si>
  <si>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</si>
  <si>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</si>
  <si>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</si>
  <si>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</si>
  <si>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</si>
  <si>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</si>
  <si>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</si>
  <si>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</si>
  <si>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</si>
  <si>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</si>
  <si>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</si>
  <si>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</si>
  <si>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</si>
  <si>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</si>
  <si>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</si>
  <si>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</si>
  <si>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</si>
  <si>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</si>
  <si>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</si>
  <si>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</si>
  <si>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</si>
  <si>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</si>
  <si>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</si>
  <si>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</si>
  <si>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</si>
  <si>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</si>
  <si>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</si>
  <si>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</si>
  <si>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</si>
  <si>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</si>
  <si>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</si>
  <si>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</si>
  <si>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</si>
  <si>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</si>
  <si>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</si>
  <si>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</si>
  <si>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</si>
  <si>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</si>
  <si>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</si>
  <si>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</si>
  <si>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</si>
  <si>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</si>
  <si>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</si>
  <si>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</si>
  <si>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</si>
  <si>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</si>
  <si>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</si>
  <si>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</si>
  <si>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</si>
  <si>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</si>
  <si>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</si>
  <si>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</si>
  <si>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</si>
  <si>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</si>
  <si>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</si>
  <si>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</si>
  <si>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</si>
  <si>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</si>
  <si>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</si>
  <si>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</si>
  <si>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</si>
  <si>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</si>
  <si>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</si>
  <si>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</si>
  <si>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</si>
  <si>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</si>
  <si>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</si>
  <si>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</si>
  <si>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</si>
  <si>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</si>
  <si>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</si>
  <si>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</si>
  <si>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</si>
  <si>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</si>
  <si>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</si>
  <si>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</si>
  <si>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</si>
  <si>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</si>
  <si>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</si>
  <si>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</si>
  <si>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</si>
  <si>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</si>
  <si>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</si>
  <si>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</si>
  <si>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</si>
  <si>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</si>
  <si>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</si>
  <si>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</si>
  <si>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</si>
  <si>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</si>
  <si>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</si>
  <si>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</si>
  <si>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</si>
  <si>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</si>
  <si>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</si>
  <si>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</si>
  <si>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</si>
  <si>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</si>
  <si>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</si>
  <si>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</si>
  <si>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</si>
  <si>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</si>
  <si>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</si>
  <si>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</si>
  <si>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</si>
  <si>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</si>
  <si>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</si>
  <si>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</si>
  <si>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</si>
  <si>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</si>
  <si>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</si>
  <si>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</si>
  <si>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</si>
  <si>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</si>
  <si>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</si>
  <si>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</si>
  <si>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</si>
  <si>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</si>
  <si>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</si>
  <si>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</si>
  <si>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</si>
  <si>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</si>
  <si>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</si>
  <si>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</si>
  <si>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</si>
  <si>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</si>
  <si>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</si>
  <si>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</si>
  <si>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</si>
  <si>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</si>
  <si>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</si>
  <si>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</si>
  <si>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</si>
  <si>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</si>
  <si>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</si>
  <si>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</si>
  <si>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</si>
  <si>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</si>
  <si>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</si>
  <si>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</si>
  <si>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</si>
  <si>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</si>
  <si>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</si>
  <si>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</si>
  <si>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</si>
  <si>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</si>
  <si>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</si>
  <si>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</si>
  <si>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</si>
  <si>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</si>
  <si>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</si>
  <si>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</si>
  <si>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</si>
  <si>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</si>
  <si>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</si>
  <si>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</si>
  <si>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</si>
  <si>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</si>
  <si>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</si>
  <si>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</si>
  <si>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</si>
  <si>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</si>
  <si>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</si>
  <si>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</si>
  <si>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</si>
  <si>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</si>
  <si>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</si>
  <si>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</si>
  <si>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</si>
  <si>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</si>
  <si>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</si>
  <si>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</si>
  <si>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</si>
  <si>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</si>
  <si>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</si>
  <si>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</si>
  <si>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</si>
  <si>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</si>
  <si>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</si>
  <si>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</si>
  <si>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</si>
  <si>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</si>
  <si>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</si>
  <si>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</si>
  <si>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</si>
  <si>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</si>
  <si>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</si>
  <si>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</si>
  <si>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</si>
  <si>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</si>
  <si>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</si>
  <si>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</si>
  <si>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</si>
  <si>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</si>
  <si>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</si>
  <si>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</si>
  <si>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</si>
  <si>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</si>
  <si>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</si>
  <si>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</si>
  <si>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</si>
  <si>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</si>
  <si>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</si>
  <si>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</si>
  <si>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</si>
  <si>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</si>
  <si>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</si>
  <si>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</si>
  <si>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</si>
  <si>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</si>
  <si>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</si>
  <si>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</si>
  <si>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</si>
  <si>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</si>
  <si>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</si>
  <si>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</si>
  <si>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</si>
  <si>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</si>
  <si>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</si>
  <si>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</si>
  <si>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</si>
  <si>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</si>
  <si>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</si>
  <si>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</si>
  <si>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</si>
  <si>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</si>
  <si>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</si>
  <si>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</si>
  <si>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</si>
  <si>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</si>
  <si>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</si>
  <si>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</si>
  <si>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</si>
  <si>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</si>
  <si>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</si>
  <si>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</si>
  <si>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</si>
  <si>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</si>
  <si>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</si>
  <si>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</si>
  <si>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</si>
  <si>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</si>
  <si>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</si>
  <si>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</si>
  <si>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</si>
  <si>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</si>
  <si>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</si>
  <si>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</si>
  <si>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</si>
  <si>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</si>
  <si>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</si>
  <si>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</si>
  <si>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</si>
  <si>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</si>
  <si>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</si>
  <si>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</si>
  <si>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</si>
  <si>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</si>
  <si>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</si>
  <si>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</si>
  <si>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</si>
  <si>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</si>
  <si>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</si>
  <si>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</si>
  <si>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</si>
  <si>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</si>
  <si>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</si>
  <si>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</si>
  <si>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</si>
  <si>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</si>
  <si>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</si>
  <si>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</si>
  <si>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</si>
  <si>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</si>
  <si>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</si>
  <si>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</si>
  <si>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</si>
  <si>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</si>
  <si>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</si>
  <si>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</si>
  <si>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</si>
  <si>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</si>
  <si>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</si>
  <si>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</si>
  <si>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</si>
  <si>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</si>
  <si>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</si>
  <si>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</si>
  <si>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</si>
  <si>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</si>
  <si>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</si>
  <si>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</si>
  <si>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</si>
  <si>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</si>
  <si>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</si>
  <si>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</si>
  <si>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</si>
  <si>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</si>
  <si>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</si>
  <si>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</si>
  <si>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</si>
  <si>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</si>
  <si>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</si>
  <si>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</si>
  <si>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</si>
  <si>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</si>
  <si>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</si>
  <si>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</si>
  <si>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</si>
  <si>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</si>
  <si>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</si>
  <si>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</si>
  <si>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</si>
  <si>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</si>
  <si>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</si>
  <si>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</si>
  <si>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</si>
  <si>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</si>
  <si>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</si>
  <si>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</si>
  <si>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</si>
  <si>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</si>
  <si>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</si>
  <si>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</si>
  <si>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</si>
  <si>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</si>
  <si>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</si>
  <si>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</si>
  <si>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</si>
  <si>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</si>
  <si>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</si>
  <si>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</si>
  <si>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</si>
  <si>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</si>
  <si>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</si>
  <si>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</si>
  <si>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</si>
  <si>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</si>
  <si>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</si>
  <si>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</si>
  <si>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</si>
  <si>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</si>
  <si>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</si>
  <si>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</si>
  <si>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</si>
  <si>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</si>
  <si>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</si>
  <si>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</si>
  <si>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</si>
  <si>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</si>
  <si>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</si>
  <si>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</si>
  <si>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</si>
  <si>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</si>
  <si>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</si>
  <si>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</si>
  <si>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</si>
  <si>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</si>
  <si>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</si>
  <si>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</si>
  <si>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</si>
  <si>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</si>
  <si>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</si>
  <si>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</si>
  <si>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</si>
  <si>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</si>
  <si>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</si>
  <si>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</si>
  <si>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</si>
  <si>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</si>
  <si>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</si>
  <si>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</si>
  <si>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</si>
  <si>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</si>
  <si>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</si>
  <si>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</si>
  <si>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</si>
  <si>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</si>
  <si>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</si>
  <si>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</si>
  <si>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</si>
  <si>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</si>
  <si>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</si>
  <si>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</si>
  <si>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</si>
  <si>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</si>
  <si>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</si>
  <si>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</si>
  <si>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</si>
  <si>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</si>
  <si>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</si>
  <si>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</si>
  <si>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</si>
  <si>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</si>
  <si>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</si>
  <si>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</si>
  <si>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</si>
  <si>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</si>
  <si>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</si>
  <si>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</si>
  <si>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</si>
  <si>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</si>
  <si>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</si>
  <si>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</si>
  <si>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</si>
  <si>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</si>
  <si>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</si>
  <si>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</si>
  <si>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</si>
  <si>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</si>
  <si>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</si>
  <si>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</si>
  <si>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</si>
  <si>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</si>
  <si>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</si>
  <si>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</si>
  <si>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</si>
  <si>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</si>
  <si>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</si>
  <si>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</si>
  <si>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</si>
  <si>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</si>
  <si>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</si>
  <si>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</si>
  <si>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</si>
  <si>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</si>
  <si>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</si>
  <si>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</si>
  <si>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</si>
  <si>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</si>
  <si>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</si>
  <si>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</si>
  <si>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</si>
  <si>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</si>
  <si>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</si>
  <si>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</si>
  <si>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</si>
  <si>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</si>
  <si>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</si>
  <si>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</si>
  <si>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</si>
  <si>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</si>
  <si>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</si>
  <si>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</si>
  <si>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</si>
  <si>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</si>
  <si>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</si>
  <si>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</si>
  <si>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</si>
  <si>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</si>
  <si>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</si>
  <si>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</si>
  <si>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</si>
  <si>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</si>
  <si>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</si>
  <si>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</si>
  <si>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</si>
  <si>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</si>
  <si>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</si>
  <si>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</si>
  <si>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</si>
  <si>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</si>
  <si>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</si>
  <si>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</si>
  <si>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</si>
  <si>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</si>
  <si>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</si>
  <si>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</si>
  <si>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</si>
  <si>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</si>
  <si>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</si>
  <si>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</si>
  <si>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</si>
  <si>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</si>
  <si>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</si>
  <si>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</si>
  <si>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</si>
  <si>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</si>
  <si>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</si>
  <si>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</si>
  <si>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</si>
  <si>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</si>
  <si>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</si>
  <si>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</si>
  <si>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</si>
  <si>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</si>
  <si>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</si>
  <si>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</si>
  <si>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</si>
  <si>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</si>
  <si>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</si>
  <si>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</si>
  <si>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</si>
  <si>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</si>
  <si>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</si>
  <si>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</si>
  <si>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</si>
  <si>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</si>
  <si>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</si>
  <si>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</si>
  <si>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</si>
  <si>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</si>
  <si>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</si>
  <si>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</si>
  <si>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</si>
  <si>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</si>
  <si>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</si>
  <si>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</si>
  <si>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</si>
  <si>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</si>
  <si>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</si>
  <si>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</si>
  <si>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</si>
  <si>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</si>
  <si>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</si>
  <si>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</si>
  <si>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</si>
  <si>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</si>
  <si>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</si>
  <si>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</si>
  <si>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</si>
  <si>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</si>
  <si>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</si>
  <si>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</si>
  <si>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</si>
  <si>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</si>
  <si>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</si>
  <si>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</si>
  <si>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</si>
  <si>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</si>
  <si>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</si>
  <si>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</si>
  <si>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</si>
  <si>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</si>
  <si>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</si>
  <si>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</si>
  <si>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</si>
  <si>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</si>
  <si>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</si>
  <si>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</si>
  <si>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</si>
  <si>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</si>
  <si>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</si>
  <si>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</si>
  <si>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</si>
  <si>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</si>
  <si>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</si>
  <si>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</si>
  <si>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</si>
  <si>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</si>
  <si>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</si>
  <si>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</si>
  <si>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</si>
  <si>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</si>
  <si>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</si>
  <si>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</si>
  <si>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</si>
  <si>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</si>
  <si>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</si>
  <si>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</si>
  <si>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</si>
  <si>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</si>
  <si>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</si>
  <si>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</si>
  <si>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</si>
  <si>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</si>
  <si>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</si>
  <si>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</si>
  <si>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</si>
  <si>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</si>
  <si>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</si>
  <si>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</si>
  <si>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</si>
  <si>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</si>
  <si>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</si>
  <si>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</si>
  <si>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</si>
  <si>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</si>
  <si>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</si>
  <si>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</si>
  <si>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</si>
  <si>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</si>
  <si>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</si>
  <si>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</si>
  <si>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</si>
  <si>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</si>
  <si>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</si>
  <si>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</si>
  <si>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</si>
  <si>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</si>
  <si>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</si>
  <si>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</si>
  <si>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</si>
  <si>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</si>
  <si>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</si>
  <si>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</si>
  <si>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</si>
  <si>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</si>
  <si>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</si>
  <si>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</si>
  <si>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</si>
  <si>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</si>
  <si>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</si>
  <si>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</si>
  <si>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</si>
  <si>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</si>
  <si>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</si>
  <si>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</si>
  <si>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</si>
  <si>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</si>
  <si>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</si>
  <si>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</si>
  <si>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</si>
  <si>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</si>
  <si>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</si>
  <si>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</si>
  <si>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</si>
  <si>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</si>
  <si>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</si>
  <si>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</si>
  <si>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</si>
  <si>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</si>
  <si>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</si>
  <si>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</si>
  <si>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</si>
  <si>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</si>
  <si>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</si>
  <si>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</si>
  <si>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</si>
  <si>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</si>
  <si>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</si>
  <si>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</si>
  <si>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</si>
  <si>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</si>
  <si>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</si>
  <si>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</si>
  <si>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</si>
  <si>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</si>
  <si>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</si>
  <si>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</si>
  <si>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</si>
  <si>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</si>
  <si>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</si>
  <si>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</si>
  <si>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</si>
  <si>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</si>
  <si>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</si>
  <si>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</si>
  <si>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</si>
  <si>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</si>
  <si>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</si>
  <si>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</si>
  <si>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</si>
  <si>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</si>
  <si>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</si>
  <si>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</si>
  <si>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</si>
  <si>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</si>
  <si>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</si>
  <si>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</si>
  <si>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</si>
  <si>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</si>
  <si>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</si>
  <si>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</si>
  <si>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</si>
  <si>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</si>
  <si>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</si>
  <si>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</si>
  <si>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</si>
  <si>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</si>
  <si>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</si>
  <si>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</si>
  <si>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</si>
  <si>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</si>
  <si>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</si>
  <si>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</si>
  <si>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</si>
  <si>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</si>
  <si>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</si>
  <si>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</si>
  <si>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</si>
  <si>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</si>
  <si>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</si>
  <si>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</si>
  <si>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</si>
  <si>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</si>
  <si>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</si>
  <si>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</si>
  <si>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</si>
  <si>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</si>
  <si>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</si>
  <si>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</si>
  <si>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</si>
  <si>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</si>
  <si>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</si>
  <si>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</si>
  <si>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</si>
  <si>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</si>
  <si>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</si>
  <si>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</si>
  <si>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</si>
  <si>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</si>
  <si>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</si>
  <si>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</si>
  <si>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</si>
  <si>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</si>
  <si>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</si>
  <si>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</si>
  <si>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</si>
  <si>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</si>
  <si>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</si>
  <si>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</si>
  <si>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</si>
  <si>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</si>
  <si>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</si>
  <si>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</si>
  <si>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</si>
  <si>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</si>
  <si>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</si>
  <si>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</si>
  <si>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</si>
  <si>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</si>
  <si>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</si>
  <si>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</si>
  <si>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</si>
  <si>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</si>
  <si>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</si>
  <si>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</si>
  <si>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</si>
  <si>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</si>
  <si>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</si>
  <si>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</si>
  <si>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</si>
  <si>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</si>
  <si>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</si>
  <si>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</si>
  <si>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</si>
  <si>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</si>
  <si>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</si>
  <si>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</si>
  <si>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</si>
  <si>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</si>
  <si>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</si>
  <si>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</si>
  <si>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</si>
  <si>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</si>
  <si>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</si>
  <si>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</si>
  <si>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</si>
  <si>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</si>
  <si>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</si>
  <si>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</si>
  <si>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</si>
  <si>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</si>
  <si>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</si>
  <si>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</si>
  <si>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</si>
  <si>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</si>
  <si>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</si>
  <si>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</si>
  <si>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</si>
  <si>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</si>
  <si>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</si>
  <si>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</si>
  <si>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</si>
  <si>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</si>
  <si>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</si>
  <si>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</si>
  <si>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</si>
  <si>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</si>
  <si>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</si>
  <si>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</si>
  <si>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</si>
  <si>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</si>
  <si>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</si>
  <si>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</si>
  <si>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</si>
  <si>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</si>
  <si>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</si>
  <si>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</si>
  <si>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</si>
  <si>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</si>
  <si>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</si>
  <si>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</si>
  <si>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</si>
  <si>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</si>
  <si>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</si>
  <si>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</si>
  <si>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</si>
  <si>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</si>
  <si>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</si>
  <si>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</si>
  <si>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</si>
  <si>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</si>
  <si>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</si>
  <si>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</si>
  <si>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</si>
  <si>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</si>
  <si>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</si>
  <si>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</si>
  <si>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</si>
  <si>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</si>
  <si>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</si>
  <si>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</si>
  <si>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</si>
  <si>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</si>
  <si>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</si>
  <si>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</si>
  <si>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</si>
  <si>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</si>
  <si>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</si>
  <si>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</si>
  <si>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</si>
  <si>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</si>
  <si>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</si>
  <si>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</si>
  <si>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</si>
  <si>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</si>
  <si>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</si>
  <si>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</si>
  <si>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</si>
  <si>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</si>
  <si>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</si>
  <si>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</si>
  <si>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</si>
  <si>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</si>
  <si>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</si>
  <si>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</si>
  <si>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</si>
  <si>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</si>
  <si>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</si>
  <si>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</si>
  <si>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</si>
  <si>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</si>
  <si>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</si>
  <si>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</si>
  <si>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</si>
  <si>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</si>
  <si>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</si>
  <si>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</si>
  <si>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</si>
  <si>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</si>
  <si>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</si>
  <si>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</si>
  <si>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</si>
  <si>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</si>
  <si>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</si>
  <si>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</si>
  <si>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</si>
  <si>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</si>
  <si>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</si>
  <si>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</si>
  <si>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</si>
  <si>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</si>
  <si>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</si>
  <si>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</si>
  <si>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</si>
  <si>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</si>
  <si>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</si>
  <si>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</si>
  <si>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</si>
  <si>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</si>
  <si>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</si>
  <si>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</si>
  <si>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</si>
  <si>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</si>
  <si>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</si>
  <si>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</si>
  <si>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</si>
  <si>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</si>
  <si>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</si>
  <si>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</si>
  <si>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</si>
  <si>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</si>
  <si>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</si>
  <si>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</si>
  <si>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</si>
  <si>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</si>
  <si>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</si>
  <si>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</si>
  <si>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</si>
  <si>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</si>
  <si>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</si>
  <si>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</si>
  <si>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</si>
  <si>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</si>
  <si>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</si>
  <si>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</si>
  <si>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</si>
  <si>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</si>
  <si>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</si>
  <si>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</si>
  <si>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</si>
  <si>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</si>
  <si>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</si>
  <si>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</si>
  <si>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</si>
  <si>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</si>
  <si>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</si>
  <si>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</si>
  <si>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</si>
  <si>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</si>
  <si>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</si>
  <si>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</si>
  <si>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</si>
  <si>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</si>
  <si>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</si>
  <si>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</si>
  <si>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</si>
  <si>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</si>
  <si>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</si>
  <si>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</si>
  <si>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</si>
  <si>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</si>
  <si>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</si>
  <si>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</si>
  <si>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</si>
  <si>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</si>
  <si>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</si>
  <si>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</si>
  <si>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</si>
  <si>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</si>
  <si>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</si>
  <si>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</si>
  <si>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</si>
  <si>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</si>
  <si>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</si>
  <si>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</si>
  <si>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</si>
  <si>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</si>
  <si>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</si>
  <si>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</si>
  <si>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</si>
  <si>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</si>
  <si>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</si>
  <si>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</si>
  <si>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</si>
  <si>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</si>
  <si>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</si>
  <si>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</si>
  <si>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</si>
  <si>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</si>
  <si>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</si>
  <si>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</si>
  <si>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</si>
  <si>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</si>
  <si>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</si>
  <si>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</si>
  <si>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</si>
  <si>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</si>
  <si>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</si>
  <si>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</si>
  <si>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</si>
  <si>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</si>
  <si>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</si>
  <si>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</si>
  <si>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</si>
  <si>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</si>
  <si>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</si>
  <si>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</si>
  <si>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</si>
  <si>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</si>
  <si>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</si>
  <si>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</si>
  <si>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</si>
  <si>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</si>
  <si>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</si>
  <si>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</si>
  <si>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</si>
  <si>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</si>
  <si>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</si>
  <si>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</si>
  <si>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</si>
  <si>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</si>
  <si>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</si>
  <si>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</si>
  <si>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</si>
  <si>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</si>
  <si>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</si>
  <si>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</si>
  <si>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</si>
  <si>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</si>
  <si>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</si>
  <si>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</si>
  <si>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</si>
  <si>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</si>
  <si>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</si>
  <si>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</si>
  <si>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</si>
  <si>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</si>
  <si>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</si>
  <si>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</si>
  <si>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</si>
  <si>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</si>
  <si>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</si>
  <si>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</si>
  <si>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</si>
  <si>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</si>
  <si>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</si>
  <si>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</si>
  <si>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</si>
  <si>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</si>
  <si>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</si>
  <si>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</si>
  <si>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</si>
  <si>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</si>
  <si>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</si>
  <si>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</si>
  <si>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</si>
  <si>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</si>
  <si>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</si>
  <si>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</si>
  <si>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</si>
  <si>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</si>
  <si>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</si>
  <si>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</si>
  <si>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</si>
  <si>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</si>
  <si>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</si>
  <si>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</si>
  <si>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</si>
  <si>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</si>
  <si>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</si>
  <si>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</si>
  <si>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</si>
  <si>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</si>
  <si>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</si>
  <si>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</si>
  <si>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</si>
  <si>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</si>
  <si>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</si>
  <si>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</si>
  <si>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</si>
  <si>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</si>
  <si>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</si>
  <si>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</si>
  <si>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</si>
  <si>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</si>
  <si>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</si>
  <si>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</si>
  <si>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</si>
  <si>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</si>
  <si>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</si>
  <si>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</si>
  <si>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</si>
  <si>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</si>
  <si>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</si>
  <si>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</si>
  <si>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</si>
  <si>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</si>
  <si>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</si>
  <si>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</si>
  <si>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</si>
  <si>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</si>
  <si>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</si>
  <si>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</si>
  <si>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</si>
  <si>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</si>
  <si>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</si>
  <si>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</si>
  <si>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</si>
  <si>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</si>
  <si>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</si>
  <si>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</si>
  <si>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</si>
  <si>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</si>
  <si>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</si>
  <si>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</si>
  <si>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</si>
  <si>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</si>
  <si>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</si>
  <si>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</si>
  <si>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</si>
  <si>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</si>
  <si>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</si>
  <si>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</si>
  <si>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</si>
  <si>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</si>
  <si>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</si>
  <si>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</si>
  <si>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</si>
  <si>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</si>
  <si>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</si>
  <si>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</si>
  <si>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</si>
  <si>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</si>
  <si>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</si>
  <si>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</si>
  <si>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</si>
  <si>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</si>
  <si>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</si>
  <si>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</si>
  <si>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</si>
  <si>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</si>
  <si>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</si>
  <si>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</si>
  <si>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</si>
  <si>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</si>
  <si>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</si>
  <si>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</si>
  <si>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</si>
  <si>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</si>
  <si>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</si>
  <si>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</si>
  <si>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</si>
  <si>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</si>
  <si>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</si>
  <si>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</si>
  <si>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</si>
  <si>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</si>
  <si>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</si>
  <si>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</si>
  <si>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</si>
  <si>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</si>
  <si>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</si>
  <si>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</si>
  <si>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</si>
  <si>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</si>
  <si>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</si>
  <si>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</si>
  <si>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</si>
  <si>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</si>
  <si>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</si>
  <si>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</si>
  <si>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</si>
  <si>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</si>
  <si>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</si>
  <si>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</si>
  <si>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</si>
  <si>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</si>
  <si>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</si>
  <si>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</si>
  <si>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</si>
  <si>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</si>
  <si>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</si>
  <si>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</si>
  <si>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</si>
  <si>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</si>
  <si>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</si>
  <si>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</si>
  <si>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</si>
  <si>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</si>
  <si>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</si>
  <si>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</si>
  <si>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</si>
  <si>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</si>
  <si>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</si>
  <si>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</si>
  <si>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</si>
  <si>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</si>
  <si>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</si>
  <si>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</si>
  <si>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</si>
  <si>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</si>
  <si>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</si>
  <si>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</si>
  <si>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</si>
  <si>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</si>
  <si>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</si>
  <si>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</si>
  <si>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</si>
  <si>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</si>
  <si>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</si>
  <si>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</si>
  <si>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</si>
  <si>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</si>
  <si>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</si>
  <si>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</si>
  <si>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</si>
  <si>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</si>
  <si>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</si>
  <si>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</si>
  <si>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</si>
  <si>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</si>
  <si>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</si>
  <si>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</si>
  <si>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</si>
  <si>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</si>
  <si>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</si>
  <si>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</si>
  <si>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</si>
  <si>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</si>
  <si>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</si>
  <si>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</si>
  <si>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</si>
  <si>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</si>
  <si>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</si>
  <si>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</si>
  <si>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</si>
  <si>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</si>
  <si>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</si>
  <si>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</si>
  <si>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</si>
  <si>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</si>
  <si>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</si>
  <si>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</si>
  <si>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</si>
  <si>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</si>
  <si>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</si>
  <si>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</si>
  <si>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</si>
  <si>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</si>
  <si>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</si>
  <si>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</si>
  <si>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</si>
  <si>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</si>
  <si>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</si>
  <si>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</si>
  <si>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</si>
  <si>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</si>
  <si>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</si>
  <si>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</si>
  <si>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</si>
  <si>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</si>
  <si>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</si>
  <si>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</si>
  <si>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</si>
  <si>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</si>
  <si>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</si>
  <si>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</si>
  <si>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</si>
  <si>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</si>
  <si>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</si>
  <si>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</si>
  <si>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</si>
  <si>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</si>
  <si>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</si>
  <si>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</si>
  <si>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</si>
  <si>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</si>
  <si>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</si>
  <si>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</si>
  <si>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</si>
  <si>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</si>
  <si>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</si>
  <si>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</si>
  <si>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</si>
  <si>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</si>
  <si>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</si>
  <si>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</si>
  <si>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</si>
  <si>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</si>
  <si>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</si>
  <si>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</si>
  <si>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</si>
  <si>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</si>
  <si>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</si>
  <si>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</si>
  <si>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</si>
  <si>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</si>
  <si>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</si>
  <si>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</si>
  <si>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</si>
  <si>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</si>
  <si>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</si>
  <si>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</si>
  <si>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</si>
  <si>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</si>
  <si>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</si>
  <si>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</si>
  <si>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</si>
  <si>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</si>
  <si>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</si>
  <si>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</si>
  <si>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</si>
  <si>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</si>
  <si>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</si>
  <si>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</si>
  <si>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</si>
  <si>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</si>
  <si>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</si>
  <si>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</si>
  <si>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</si>
  <si>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</si>
  <si>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</si>
  <si>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</si>
  <si>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</si>
  <si>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</si>
  <si>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</si>
  <si>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</si>
  <si>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</si>
  <si>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</si>
  <si>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</si>
  <si>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</si>
  <si>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</si>
  <si>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</si>
  <si>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</si>
  <si>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</si>
  <si>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</si>
  <si>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</si>
  <si>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</si>
  <si>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</si>
  <si>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</si>
  <si>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</si>
  <si>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</si>
  <si>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</si>
  <si>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</si>
  <si>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</si>
  <si>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</si>
  <si>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</si>
  <si>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</si>
  <si>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</si>
  <si>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</si>
  <si>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</si>
  <si>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</si>
  <si>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</si>
  <si>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</si>
  <si>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</si>
  <si>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</si>
  <si>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</si>
  <si>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</si>
  <si>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</si>
  <si>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</si>
  <si>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</si>
  <si>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</si>
  <si>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</si>
  <si>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</si>
  <si>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</si>
  <si>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</si>
  <si>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</si>
  <si>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</si>
  <si>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</si>
  <si>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</si>
  <si>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</si>
  <si>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</si>
  <si>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</si>
  <si>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</si>
  <si>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</si>
  <si>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</si>
  <si>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</si>
  <si>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</si>
  <si>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</si>
  <si>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</si>
  <si>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</si>
  <si>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</si>
  <si>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</si>
  <si>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</si>
  <si>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</si>
  <si>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</si>
  <si>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</si>
  <si>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</si>
  <si>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</si>
  <si>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</si>
  <si>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</si>
  <si>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</si>
  <si>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</si>
  <si>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</si>
  <si>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</si>
  <si>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</si>
  <si>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</si>
  <si>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</si>
  <si>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</si>
  <si>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</si>
  <si>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</si>
  <si>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</si>
  <si>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</si>
  <si>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</si>
  <si>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</si>
  <si>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</si>
  <si>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</si>
  <si>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</si>
  <si>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</si>
  <si>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</si>
  <si>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</si>
  <si>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</si>
  <si>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</si>
  <si>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</si>
  <si>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</si>
  <si>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</si>
  <si>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</si>
  <si>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</si>
  <si>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</si>
  <si>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</si>
  <si>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</si>
  <si>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</si>
  <si>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</si>
  <si>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</si>
  <si>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</si>
  <si>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</si>
  <si>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</si>
  <si>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</si>
  <si>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</si>
  <si>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</si>
  <si>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</si>
  <si>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</si>
  <si>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</si>
  <si>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</si>
  <si>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</si>
  <si>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</si>
  <si>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</si>
  <si>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</si>
  <si>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</si>
  <si>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</si>
  <si>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</si>
  <si>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</si>
  <si>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</si>
  <si>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</si>
  <si>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</si>
  <si>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</si>
  <si>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</si>
  <si>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</si>
  <si>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</si>
  <si>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</si>
  <si>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</si>
  <si>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</si>
  <si>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</si>
  <si>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</si>
  <si>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</si>
  <si>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</si>
  <si>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</si>
  <si>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</si>
  <si>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</si>
  <si>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</si>
  <si>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</si>
  <si>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</si>
  <si>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</si>
  <si>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</si>
  <si>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</si>
  <si>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</si>
  <si>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</si>
  <si>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</si>
  <si>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</si>
  <si>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</si>
  <si>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</si>
  <si>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</si>
  <si>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</si>
  <si>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</si>
  <si>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</si>
  <si>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</si>
  <si>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</si>
  <si>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</si>
  <si>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</si>
  <si>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</si>
  <si>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</si>
  <si>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</si>
  <si>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</si>
  <si>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</si>
  <si>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</si>
  <si>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</si>
  <si>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</si>
  <si>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</si>
  <si>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</si>
  <si>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</si>
  <si>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</si>
  <si>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</si>
  <si>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</si>
  <si>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</si>
  <si>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</si>
  <si>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</si>
  <si>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</si>
  <si>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</si>
  <si>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</si>
  <si>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</si>
  <si>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</si>
  <si>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</si>
  <si>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</si>
  <si>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</si>
  <si>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</si>
  <si>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</si>
  <si>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</si>
  <si>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</si>
  <si>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</si>
  <si>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</si>
  <si>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</si>
  <si>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</si>
  <si>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</si>
  <si>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</si>
  <si>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</si>
  <si>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</si>
  <si>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</si>
  <si>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</si>
  <si>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</si>
  <si>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</si>
  <si>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</si>
  <si>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</si>
  <si>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</si>
  <si>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</si>
  <si>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</si>
  <si>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</si>
  <si>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</si>
  <si>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</si>
  <si>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</si>
  <si>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</si>
  <si>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</si>
  <si>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</si>
  <si>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</si>
  <si>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</si>
  <si>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</si>
  <si>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</si>
  <si>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</si>
  <si>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</si>
  <si>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</si>
  <si>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</si>
  <si>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</si>
  <si>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</si>
  <si>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</si>
  <si>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</si>
  <si>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</si>
  <si>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</si>
  <si>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</si>
  <si>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</si>
  <si>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</si>
  <si>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</si>
  <si>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</si>
  <si>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</si>
  <si>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</si>
  <si>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</si>
  <si>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</si>
  <si>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</si>
  <si>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</si>
  <si>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</si>
  <si>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</si>
  <si>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</si>
  <si>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</si>
  <si>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</si>
  <si>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</si>
  <si>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</si>
  <si>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</si>
  <si>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</si>
  <si>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</si>
  <si>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</si>
  <si>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</si>
  <si>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</si>
  <si>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</si>
  <si>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</si>
  <si>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</si>
  <si>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</si>
  <si>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</si>
  <si>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</si>
  <si>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</si>
  <si>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</si>
  <si>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</si>
  <si>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</si>
  <si>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</si>
  <si>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</si>
  <si>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</si>
  <si>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</si>
  <si>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</si>
  <si>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</si>
  <si>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</si>
  <si>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</si>
  <si>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</si>
  <si>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</si>
  <si>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</si>
  <si>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</si>
  <si>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</si>
  <si>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</si>
  <si>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</si>
  <si>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</si>
  <si>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</si>
  <si>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</si>
  <si>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</si>
  <si>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</si>
  <si>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</si>
  <si>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</si>
  <si>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</si>
  <si>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</si>
  <si>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</si>
  <si>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</si>
  <si>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</si>
  <si>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</si>
  <si>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</si>
  <si>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</si>
  <si>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</si>
  <si>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</si>
  <si>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</si>
  <si>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</si>
  <si>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</si>
  <si>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</si>
  <si>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</si>
  <si>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</si>
  <si>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</si>
  <si>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</si>
  <si>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</si>
  <si>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</si>
  <si>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</si>
  <si>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</si>
  <si>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</si>
  <si>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</si>
  <si>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</si>
  <si>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</si>
  <si>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</si>
  <si>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</si>
  <si>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</si>
  <si>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</si>
  <si>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</si>
  <si>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</si>
  <si>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</si>
  <si>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</si>
  <si>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</si>
  <si>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</si>
  <si>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</si>
  <si>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</si>
  <si>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</si>
  <si>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</si>
  <si>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</si>
  <si>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</si>
  <si>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</si>
  <si>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</si>
  <si>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</si>
  <si>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</si>
  <si>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</si>
  <si>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</si>
  <si>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</si>
  <si>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</si>
  <si>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</si>
  <si>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</si>
  <si>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</si>
  <si>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</si>
  <si>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</si>
  <si>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</si>
  <si>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</si>
  <si>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</si>
  <si>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</si>
  <si>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</si>
  <si>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</si>
  <si>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</si>
  <si>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</si>
  <si>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</si>
  <si>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</si>
  <si>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</si>
  <si>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</si>
  <si>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</si>
  <si>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</si>
  <si>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</si>
  <si>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</si>
  <si>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</si>
  <si>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</si>
  <si>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</si>
  <si>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</si>
  <si>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</si>
  <si>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</si>
  <si>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</si>
  <si>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</si>
  <si>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</si>
  <si>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</si>
  <si>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</si>
  <si>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</si>
  <si>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</si>
  <si>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</si>
  <si>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</si>
  <si>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</si>
  <si>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</si>
  <si>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</si>
  <si>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</si>
  <si>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</si>
  <si>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</si>
  <si>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</si>
  <si>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</si>
  <si>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</si>
  <si>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</si>
  <si>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</si>
  <si>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</si>
  <si>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</si>
  <si>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</si>
  <si>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</si>
  <si>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</si>
  <si>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</si>
  <si>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</si>
  <si>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</si>
  <si>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</si>
  <si>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</si>
  <si>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</si>
  <si>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</si>
  <si>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</si>
  <si>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</si>
  <si>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</si>
  <si>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</si>
  <si>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</si>
  <si>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</si>
  <si>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</si>
  <si>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</si>
  <si>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</si>
  <si>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</si>
  <si>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</si>
  <si>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</si>
  <si>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</si>
  <si>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</si>
  <si>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</si>
  <si>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</si>
  <si>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</si>
  <si>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</si>
  <si>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</si>
  <si>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</si>
  <si>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</si>
  <si>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</si>
  <si>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</si>
  <si>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</si>
  <si>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</si>
  <si>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</si>
  <si>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</si>
  <si>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</si>
  <si>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</si>
  <si>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</si>
  <si>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</si>
  <si>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</si>
  <si>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</si>
  <si>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</si>
  <si>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</si>
  <si>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</si>
  <si>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</si>
  <si>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</si>
  <si>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</si>
  <si>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</si>
  <si>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</si>
  <si>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</si>
  <si>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</si>
  <si>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</si>
  <si>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</si>
  <si>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</si>
  <si>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</si>
  <si>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</si>
  <si>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</si>
  <si>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</si>
  <si>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</si>
  <si>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</si>
  <si>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</si>
  <si>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</si>
  <si>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</si>
  <si>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</si>
  <si>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</si>
  <si>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</si>
  <si>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</si>
  <si>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</si>
  <si>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</si>
  <si>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</si>
  <si>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</si>
  <si>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</si>
  <si>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</si>
  <si>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</si>
  <si>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</si>
  <si>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</si>
  <si>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</si>
  <si>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</si>
  <si>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</si>
  <si>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</si>
  <si>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</si>
  <si>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</si>
  <si>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</si>
  <si>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</si>
  <si>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</si>
  <si>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</si>
  <si>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</si>
  <si>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</si>
  <si>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</si>
  <si>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</si>
  <si>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</si>
  <si>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</si>
  <si>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</si>
  <si>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</si>
  <si>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</si>
  <si>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</si>
  <si>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</si>
  <si>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</si>
  <si>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</si>
  <si>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</si>
  <si>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</si>
  <si>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</si>
  <si>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</si>
  <si>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</si>
  <si>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</si>
  <si>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</si>
  <si>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</si>
  <si>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</si>
  <si>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</si>
  <si>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</si>
  <si>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</si>
  <si>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</si>
  <si>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</si>
  <si>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</si>
  <si>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</si>
  <si>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</si>
  <si>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</si>
  <si>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</si>
  <si>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</si>
  <si>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</si>
  <si>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</si>
  <si>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</si>
  <si>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</si>
  <si>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</si>
  <si>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</si>
  <si>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</si>
  <si>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</si>
  <si>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</si>
  <si>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</si>
  <si>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</si>
  <si>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</si>
  <si>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</si>
  <si>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</si>
  <si>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</si>
  <si>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</si>
  <si>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</si>
  <si>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</si>
  <si>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</si>
  <si>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</si>
  <si>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</si>
  <si>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</si>
  <si>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</si>
  <si>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</si>
  <si>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</si>
  <si>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</si>
  <si>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</si>
  <si>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</si>
  <si>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</si>
  <si>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</si>
  <si>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</si>
  <si>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</si>
  <si>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</si>
  <si>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</si>
  <si>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</si>
  <si>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</si>
  <si>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</si>
  <si>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</si>
  <si>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</si>
  <si>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</si>
  <si>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</si>
  <si>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</si>
  <si>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</si>
  <si>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</si>
  <si>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</si>
  <si>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</si>
  <si>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</si>
  <si>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</si>
  <si>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</si>
  <si>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</si>
  <si>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</si>
  <si>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</si>
  <si>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</si>
  <si>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</si>
  <si>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</si>
  <si>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</si>
  <si>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</si>
  <si>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</si>
  <si>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</si>
  <si>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</si>
  <si>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</si>
  <si>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</si>
  <si>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</si>
  <si>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</si>
  <si>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</si>
  <si>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</si>
  <si>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</si>
  <si>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</si>
  <si>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</si>
  <si>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</si>
  <si>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</si>
  <si>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</si>
  <si>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</si>
  <si>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</si>
  <si>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</si>
  <si>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</si>
  <si>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</si>
  <si>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</si>
  <si>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</si>
  <si>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</si>
  <si>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</si>
  <si>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</si>
  <si>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</si>
  <si>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</si>
  <si>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</si>
  <si>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</si>
  <si>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</si>
  <si>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</si>
  <si>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</si>
  <si>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</si>
  <si>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</si>
  <si>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</si>
  <si>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</si>
  <si>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</si>
  <si>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</si>
  <si>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</si>
  <si>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</si>
  <si>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</si>
  <si>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</si>
  <si>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</si>
  <si>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</si>
  <si>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</si>
  <si>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</si>
  <si>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</si>
  <si>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</si>
  <si>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</si>
  <si>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</si>
  <si>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</si>
  <si>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</si>
  <si>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</si>
  <si>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</si>
  <si>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</si>
  <si>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</si>
  <si>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</si>
  <si>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</si>
  <si>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</si>
  <si>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</si>
  <si>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</si>
  <si>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</si>
  <si>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</si>
  <si>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</si>
  <si>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</si>
  <si>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</si>
  <si>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</si>
  <si>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</si>
  <si>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</si>
  <si>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</si>
  <si>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</si>
  <si>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</si>
  <si>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</si>
  <si>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</si>
  <si>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</si>
  <si>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</si>
  <si>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</si>
  <si>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</si>
  <si>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</si>
  <si>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</si>
  <si>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</si>
  <si>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</si>
  <si>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</si>
  <si>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</si>
  <si>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</si>
  <si>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</si>
  <si>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</si>
  <si>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</si>
  <si>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</si>
  <si>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</si>
  <si>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</si>
  <si>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</si>
  <si>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</si>
  <si>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</si>
  <si>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</si>
  <si>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</si>
  <si>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</si>
  <si>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</si>
  <si>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</si>
  <si>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</si>
  <si>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</si>
  <si>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</si>
  <si>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</si>
  <si>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</si>
  <si>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</si>
  <si>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</si>
  <si>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</si>
  <si>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</si>
  <si>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</si>
  <si>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</si>
  <si>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</si>
  <si>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</si>
  <si>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</si>
  <si>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</si>
  <si>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</si>
  <si>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</si>
  <si>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</si>
  <si>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</si>
  <si>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</si>
  <si>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</si>
  <si>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</si>
  <si>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</si>
  <si>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</si>
  <si>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</si>
  <si>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</si>
  <si>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</si>
  <si>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</si>
  <si>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</si>
  <si>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</si>
  <si>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</si>
  <si>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</si>
  <si>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</si>
  <si>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</si>
  <si>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</si>
  <si>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</si>
  <si>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</si>
  <si>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</si>
  <si>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</si>
  <si>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</si>
  <si>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</si>
  <si>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</si>
  <si>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</si>
  <si>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</si>
  <si>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</si>
  <si>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</si>
  <si>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</si>
  <si>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</si>
  <si>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</si>
  <si>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</si>
  <si>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</si>
  <si>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</si>
  <si>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</si>
  <si>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</si>
  <si>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</si>
  <si>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</si>
  <si>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</si>
  <si>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</si>
  <si>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</si>
  <si>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</si>
  <si>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</si>
  <si>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</si>
  <si>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</si>
  <si>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</si>
  <si>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</si>
  <si>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</si>
  <si>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</si>
  <si>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</si>
  <si>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</si>
  <si>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</si>
  <si>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</si>
  <si>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</si>
  <si>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</si>
  <si>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</si>
  <si>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</si>
  <si>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</si>
  <si>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</si>
  <si>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</si>
  <si>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</si>
  <si>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</si>
  <si>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</si>
  <si>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</si>
  <si>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</si>
  <si>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</si>
  <si>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</si>
  <si>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</si>
  <si>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</si>
  <si>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</si>
  <si>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</si>
  <si>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</si>
  <si>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</si>
  <si>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</si>
  <si>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</si>
  <si>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</si>
  <si>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</si>
  <si>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</si>
  <si>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</si>
  <si>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</si>
  <si>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</si>
  <si>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</si>
  <si>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</si>
  <si>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</si>
  <si>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</si>
  <si>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</si>
  <si>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</si>
  <si>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</si>
  <si>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</si>
  <si>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</si>
  <si>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</si>
  <si>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</si>
  <si>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</si>
  <si>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</si>
  <si>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</si>
  <si>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</si>
  <si>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</si>
  <si>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</si>
  <si>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</si>
  <si>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</si>
  <si>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</si>
  <si>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</si>
  <si>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</si>
  <si>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</si>
  <si>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</si>
  <si>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</si>
  <si>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</si>
  <si>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</si>
  <si>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</si>
  <si>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</si>
  <si>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</si>
  <si>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</si>
  <si>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</si>
  <si>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</si>
  <si>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</si>
  <si>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</si>
  <si>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</si>
  <si>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</si>
  <si>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</si>
  <si>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</si>
  <si>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</si>
  <si>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</si>
  <si>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</si>
  <si>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</si>
  <si>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</si>
  <si>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</si>
  <si>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</si>
  <si>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</si>
  <si>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</si>
  <si>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</si>
  <si>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</si>
  <si>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</si>
  <si>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</si>
  <si>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</si>
  <si>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</si>
  <si>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</si>
  <si>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</si>
  <si>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</si>
  <si>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</si>
  <si>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</si>
  <si>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</si>
  <si>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</si>
  <si>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</si>
  <si>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</si>
  <si>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</si>
  <si>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</si>
  <si>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</si>
  <si>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</si>
  <si>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</si>
  <si>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</si>
  <si>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</si>
  <si>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</si>
  <si>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</si>
  <si>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</si>
  <si>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</si>
  <si>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</si>
  <si>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</si>
  <si>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</si>
  <si>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</si>
  <si>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</si>
  <si>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</si>
  <si>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</si>
  <si>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</si>
  <si>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</si>
  <si>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</si>
  <si>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</si>
  <si>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</si>
  <si>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</si>
  <si>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</si>
  <si>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</si>
  <si>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</si>
  <si>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</si>
  <si>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</si>
  <si>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</si>
  <si>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</si>
  <si>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</si>
  <si>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</si>
  <si>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</si>
  <si>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</si>
  <si>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</si>
  <si>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</si>
  <si>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</si>
  <si>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</si>
  <si>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</si>
  <si>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</si>
  <si>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</si>
  <si>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</si>
  <si>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</si>
  <si>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</si>
  <si>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</si>
  <si>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</si>
  <si>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</si>
  <si>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</si>
  <si>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</si>
  <si>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</si>
  <si>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</si>
  <si>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</si>
  <si>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</si>
  <si>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</si>
  <si>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</si>
  <si>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</si>
  <si>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</si>
  <si>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</si>
  <si>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</si>
  <si>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</si>
  <si>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</si>
  <si>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</si>
  <si>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</si>
  <si>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</si>
  <si>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</si>
  <si>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</si>
  <si>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</si>
  <si>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</si>
  <si>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</si>
  <si>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</si>
  <si>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</si>
  <si>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</si>
  <si>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</si>
  <si>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</si>
  <si>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</si>
  <si>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</si>
  <si>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</si>
  <si>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</si>
  <si>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</si>
  <si>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</si>
  <si>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</si>
  <si>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</si>
  <si>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</si>
  <si>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</si>
  <si>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</si>
  <si>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</si>
  <si>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</si>
  <si>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</si>
  <si>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</si>
  <si>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</si>
  <si>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</si>
  <si>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</si>
  <si>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</si>
  <si>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</si>
  <si>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</si>
  <si>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</si>
  <si>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</si>
  <si>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</si>
  <si>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</si>
  <si>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</si>
  <si>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</si>
  <si>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</si>
  <si>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</si>
  <si>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</si>
  <si>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</si>
  <si>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</si>
  <si>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</si>
  <si>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</si>
  <si>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</si>
  <si>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</si>
  <si>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</si>
  <si>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</si>
  <si>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</si>
  <si>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</si>
  <si>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</si>
  <si>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</si>
  <si>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</si>
  <si>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</si>
  <si>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</si>
  <si>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</si>
  <si>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</si>
  <si>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</si>
  <si>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</si>
  <si>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</si>
  <si>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</si>
  <si>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</si>
  <si>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</si>
  <si>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</si>
  <si>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</si>
  <si>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</si>
  <si>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</si>
  <si>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</si>
  <si>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</si>
  <si>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</si>
  <si>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</si>
  <si>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</si>
  <si>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</si>
  <si>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</si>
  <si>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</si>
  <si>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</si>
  <si>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</si>
  <si>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</si>
  <si>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</si>
  <si>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</si>
  <si>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</si>
  <si>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</si>
  <si>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</si>
  <si>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</si>
  <si>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</si>
  <si>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</si>
  <si>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</si>
  <si>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</si>
  <si>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</si>
  <si>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</si>
  <si>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</si>
  <si>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</si>
  <si>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</si>
  <si>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</si>
  <si>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</si>
  <si>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</si>
  <si>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</si>
  <si>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</si>
  <si>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</si>
  <si>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</si>
  <si>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</si>
  <si>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</si>
  <si>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</si>
  <si>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</si>
  <si>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</si>
  <si>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</si>
  <si>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</si>
  <si>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</si>
  <si>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</si>
  <si>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</si>
  <si>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</si>
  <si>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</si>
  <si>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</si>
  <si>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</si>
  <si>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</si>
  <si>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</si>
  <si>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</si>
  <si>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</si>
  <si>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</si>
  <si>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</si>
  <si>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</si>
  <si>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</si>
  <si>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</si>
  <si>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</si>
  <si>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</si>
  <si>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</si>
  <si>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</si>
  <si>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</si>
  <si>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</si>
  <si>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</si>
  <si>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</si>
  <si>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</si>
  <si>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</si>
  <si>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</si>
  <si>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</si>
  <si>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</si>
  <si>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</si>
  <si>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</si>
  <si>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</si>
  <si>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</si>
  <si>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</si>
  <si>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</si>
  <si>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</si>
  <si>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</si>
  <si>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</si>
  <si>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</si>
  <si>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</si>
  <si>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</si>
  <si>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</si>
  <si>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</si>
  <si>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</si>
  <si>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</si>
  <si>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</si>
  <si>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</si>
  <si>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</si>
  <si>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</si>
  <si>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</si>
  <si>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</si>
  <si>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</si>
  <si>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</si>
  <si>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</si>
  <si>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</si>
  <si>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</si>
  <si>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</si>
  <si>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</si>
  <si>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</si>
  <si>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</si>
  <si>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</si>
  <si>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</si>
  <si>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</si>
  <si>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</si>
  <si>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</si>
  <si>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</si>
  <si>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</si>
  <si>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</si>
  <si>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</si>
  <si>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</si>
  <si>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</si>
  <si>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</si>
  <si>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</si>
  <si>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</si>
  <si>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</si>
  <si>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</si>
  <si>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</si>
  <si>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</si>
  <si>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</si>
  <si>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</si>
  <si>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</si>
  <si>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</si>
  <si>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</si>
  <si>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</si>
  <si>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</si>
  <si>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</si>
  <si>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</si>
  <si>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</si>
  <si>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</si>
  <si>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</si>
  <si>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</si>
  <si>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</si>
  <si>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</si>
  <si>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</si>
  <si>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</si>
  <si>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</si>
  <si>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</si>
  <si>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</si>
  <si>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</si>
  <si>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</si>
  <si>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</si>
  <si>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</si>
  <si>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</si>
  <si>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</si>
  <si>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</si>
  <si>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</si>
  <si>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</si>
  <si>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</si>
  <si>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</si>
  <si>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</si>
  <si>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</si>
  <si>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</si>
  <si>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</si>
  <si>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</si>
  <si>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</si>
  <si>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</si>
  <si>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</si>
  <si>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</si>
  <si>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</si>
  <si>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</si>
  <si>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</si>
  <si>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</si>
  <si>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</si>
  <si>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</si>
  <si>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</si>
  <si>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</si>
  <si>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</si>
  <si>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</si>
  <si>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</si>
  <si>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</si>
  <si>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</si>
  <si>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</si>
  <si>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</si>
  <si>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</si>
  <si>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</si>
  <si>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</si>
  <si>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</si>
  <si>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</si>
  <si>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</si>
  <si>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</si>
  <si>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</si>
  <si>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</si>
  <si>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</si>
  <si>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</si>
  <si>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</si>
  <si>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</si>
  <si>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</si>
  <si>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</si>
  <si>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</si>
  <si>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</si>
  <si>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</si>
  <si>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</si>
  <si>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</si>
  <si>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</si>
  <si>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</si>
  <si>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</si>
  <si>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</si>
  <si>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</si>
  <si>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</si>
  <si>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</si>
  <si>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</si>
  <si>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</si>
  <si>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</si>
  <si>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</si>
  <si>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</si>
  <si>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</si>
  <si>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</si>
  <si>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</si>
  <si>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</si>
  <si>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</si>
  <si>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</si>
  <si>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</si>
  <si>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</si>
  <si>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</si>
  <si>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</si>
  <si>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</si>
  <si>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</si>
  <si>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</si>
  <si>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</si>
  <si>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</si>
  <si>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</si>
  <si>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</si>
  <si>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</si>
  <si>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</si>
  <si>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</si>
  <si>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</si>
  <si>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</si>
  <si>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</si>
  <si>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</si>
  <si>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</si>
  <si>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</si>
  <si>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</si>
  <si>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</si>
  <si>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</si>
  <si>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</si>
  <si>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</si>
  <si>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</si>
  <si>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</si>
  <si>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</si>
  <si>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</si>
  <si>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</si>
  <si>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</si>
  <si>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</si>
  <si>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</si>
  <si>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</si>
  <si>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</si>
  <si>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</si>
  <si>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</si>
  <si>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</si>
  <si>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</si>
  <si>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</si>
  <si>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</si>
  <si>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</si>
  <si>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</si>
  <si>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</si>
  <si>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</si>
  <si>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</si>
  <si>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</si>
  <si>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</si>
  <si>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</si>
  <si>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</si>
  <si>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</si>
  <si>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</si>
  <si>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</si>
  <si>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</si>
  <si>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</si>
  <si>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</si>
  <si>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</si>
  <si>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</si>
  <si>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</si>
  <si>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</si>
  <si>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</si>
  <si>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</si>
  <si>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</si>
  <si>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</si>
  <si>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</si>
  <si>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</si>
  <si>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</si>
  <si>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</si>
  <si>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</si>
  <si>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</si>
  <si>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</si>
  <si>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</si>
  <si>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</si>
  <si>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</si>
  <si>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</si>
  <si>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</si>
  <si>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</si>
  <si>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</si>
  <si>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</si>
  <si>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</si>
  <si>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</si>
  <si>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</si>
  <si>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</si>
  <si>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</si>
  <si>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</si>
  <si>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</si>
  <si>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</si>
  <si>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</si>
  <si>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</si>
  <si>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</si>
  <si>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</si>
  <si>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</si>
  <si>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</si>
  <si>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</si>
  <si>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</si>
  <si>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</si>
  <si>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</si>
  <si>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</si>
  <si>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</si>
  <si>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</si>
  <si>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</si>
  <si>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</si>
  <si>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</si>
  <si>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</si>
  <si>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</si>
  <si>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</si>
  <si>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</si>
  <si>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</si>
  <si>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</si>
  <si>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</si>
  <si>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</si>
  <si>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</si>
  <si>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</si>
  <si>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</si>
  <si>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</si>
  <si>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</si>
  <si>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</si>
  <si>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</si>
  <si>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</si>
  <si>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</si>
  <si>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</si>
  <si>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</si>
  <si>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</si>
  <si>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</si>
  <si>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</si>
  <si>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</si>
  <si>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</si>
  <si>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</si>
  <si>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</si>
  <si>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</si>
  <si>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</si>
  <si>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</si>
  <si>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</si>
  <si>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</si>
  <si>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</si>
  <si>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</si>
  <si>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</si>
  <si>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</si>
  <si>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</si>
  <si>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</si>
  <si>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</si>
  <si>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</si>
  <si>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</si>
  <si>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</si>
  <si>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</si>
  <si>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</si>
  <si>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</si>
  <si>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</si>
  <si>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</si>
  <si>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</si>
  <si>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</si>
  <si>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</si>
  <si>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</si>
  <si>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</si>
  <si>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</si>
  <si>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</si>
  <si>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</si>
  <si>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</si>
  <si>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</si>
  <si>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</si>
  <si>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</si>
  <si>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</si>
  <si>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</si>
  <si>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</si>
  <si>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</si>
  <si>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</si>
  <si>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</si>
  <si>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</si>
  <si>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</si>
  <si>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</si>
  <si>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</si>
  <si>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</si>
  <si>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</si>
  <si>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</si>
  <si>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</si>
  <si>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</si>
  <si>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</si>
  <si>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</si>
  <si>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</si>
  <si>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</si>
  <si>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</si>
  <si>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</si>
  <si>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</si>
  <si>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</si>
  <si>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</si>
  <si>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</si>
  <si>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</si>
  <si>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</si>
  <si>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</si>
  <si>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</si>
  <si>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</si>
  <si>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</si>
  <si>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</si>
  <si>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</si>
  <si>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</si>
  <si>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</si>
  <si>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</si>
  <si>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</si>
  <si>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</si>
  <si>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</si>
  <si>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</si>
  <si>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</si>
  <si>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</si>
  <si>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</si>
  <si>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</si>
  <si>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</si>
  <si>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</si>
  <si>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</si>
  <si>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</si>
  <si>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</si>
  <si>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</si>
  <si>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</si>
  <si>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</si>
  <si>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</si>
  <si>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</si>
  <si>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</si>
  <si>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</si>
  <si>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</si>
  <si>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</si>
  <si>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</si>
  <si>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</si>
  <si>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</si>
  <si>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</si>
  <si>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</si>
  <si>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</si>
  <si>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</si>
  <si>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</si>
  <si>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</si>
  <si>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</si>
  <si>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</si>
  <si>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</si>
  <si>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</si>
  <si>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</si>
  <si>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</si>
  <si>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</si>
  <si>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</si>
  <si>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</si>
  <si>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</si>
  <si>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</si>
  <si>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</si>
  <si>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</si>
  <si>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</si>
  <si>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</si>
  <si>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</si>
  <si>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</si>
  <si>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</si>
  <si>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</si>
  <si>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</si>
  <si>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</si>
  <si>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</si>
  <si>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</si>
  <si>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</si>
  <si>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</si>
  <si>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</si>
  <si>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</si>
  <si>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</si>
  <si>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</si>
  <si>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</si>
  <si>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</si>
  <si>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</si>
  <si>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</si>
  <si>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</si>
  <si>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</si>
  <si>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</si>
  <si>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</si>
  <si>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</si>
  <si>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</si>
  <si>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</si>
  <si>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</si>
  <si>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</si>
  <si>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</si>
  <si>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</si>
  <si>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</si>
  <si>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</si>
  <si>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</si>
  <si>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</si>
  <si>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</si>
  <si>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</si>
  <si>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</si>
  <si>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</si>
  <si>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</si>
  <si>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</si>
  <si>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</si>
  <si>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</si>
  <si>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</si>
  <si>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</si>
  <si>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</si>
  <si>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</si>
  <si>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</si>
  <si>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</si>
  <si>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</si>
  <si>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</si>
  <si>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</si>
  <si>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</si>
  <si>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</si>
  <si>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</si>
  <si>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</si>
  <si>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</si>
  <si>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</si>
  <si>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</si>
  <si>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</si>
  <si>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</si>
  <si>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</si>
  <si>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</si>
  <si>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</si>
  <si>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</si>
  <si>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</si>
  <si>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</si>
  <si>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</si>
  <si>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</si>
  <si>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</si>
  <si>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</si>
  <si>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</si>
  <si>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</si>
  <si>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</si>
  <si>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</si>
  <si>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</si>
  <si>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</si>
  <si>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</si>
  <si>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</si>
  <si>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</si>
  <si>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</si>
  <si>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</si>
  <si>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</si>
  <si>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</si>
  <si>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</si>
  <si>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</si>
  <si>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</si>
  <si>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</si>
  <si>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</si>
  <si>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</si>
  <si>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</si>
  <si>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</si>
  <si>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</si>
  <si>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</si>
  <si>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</si>
  <si>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</si>
  <si>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</si>
  <si>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</si>
  <si>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</si>
  <si>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</si>
  <si>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</si>
  <si>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</si>
  <si>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</si>
  <si>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</si>
  <si>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</si>
  <si>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</si>
  <si>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</si>
  <si>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</si>
  <si>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</si>
  <si>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</si>
  <si>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</si>
  <si>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</si>
  <si>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</si>
  <si>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</si>
  <si>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</si>
  <si>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</si>
  <si>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</si>
  <si>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</si>
  <si>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</si>
  <si>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</si>
  <si>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</si>
  <si>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</si>
  <si>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</si>
  <si>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</si>
  <si>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</si>
  <si>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</si>
  <si>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</si>
  <si>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</si>
  <si>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</si>
  <si>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</si>
  <si>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</si>
  <si>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</si>
  <si>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</si>
  <si>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</si>
  <si>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</si>
  <si>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</si>
  <si>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</si>
  <si>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</si>
  <si>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</si>
  <si>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</si>
  <si>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</si>
  <si>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</si>
  <si>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</si>
  <si>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</si>
  <si>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</si>
  <si>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</si>
  <si>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</si>
  <si>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</si>
  <si>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</si>
  <si>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</si>
  <si>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</si>
  <si>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</si>
  <si>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</si>
  <si>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</si>
  <si>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</si>
  <si>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</si>
  <si>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</si>
  <si>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</si>
  <si>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</si>
  <si>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</si>
  <si>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</si>
  <si>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</si>
  <si>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</si>
  <si>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</si>
  <si>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</si>
  <si>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</si>
  <si>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</si>
  <si>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</si>
  <si>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</si>
  <si>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</si>
  <si>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</si>
  <si>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</si>
  <si>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</si>
  <si>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</si>
  <si>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</si>
  <si>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</si>
  <si>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</si>
  <si>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</si>
  <si>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</si>
  <si>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</si>
  <si>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</si>
  <si>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</si>
  <si>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</si>
  <si>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</si>
  <si>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</si>
  <si>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</si>
  <si>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</si>
  <si>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</si>
  <si>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</si>
  <si>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</si>
  <si>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</si>
  <si>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</si>
  <si>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</si>
  <si>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</si>
  <si>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</si>
  <si>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</si>
  <si>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</si>
  <si>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</si>
  <si>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</si>
  <si>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</si>
  <si>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</si>
  <si>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</si>
  <si>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</si>
  <si>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</si>
  <si>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</si>
  <si>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</si>
  <si>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</si>
  <si>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</si>
  <si>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</si>
  <si>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</si>
  <si>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</si>
  <si>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</si>
  <si>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</si>
  <si>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</si>
  <si>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</si>
  <si>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</si>
  <si>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</si>
  <si>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</si>
  <si>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</si>
  <si>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</si>
  <si>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</si>
  <si>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</si>
  <si>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</si>
  <si>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</si>
  <si>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</si>
  <si>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</si>
  <si>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</si>
  <si>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</si>
  <si>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</si>
  <si>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</si>
  <si>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</si>
  <si>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</si>
  <si>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</si>
  <si>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</si>
  <si>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</si>
  <si>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</si>
  <si>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</si>
  <si>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</si>
  <si>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</si>
  <si>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</si>
  <si>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</si>
  <si>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</si>
  <si>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</si>
  <si>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</si>
  <si>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</si>
  <si>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</si>
  <si>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</si>
  <si>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</si>
  <si>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</si>
  <si>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</si>
  <si>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</si>
  <si>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</si>
  <si>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</si>
  <si>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</si>
  <si>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</si>
  <si>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</si>
  <si>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</si>
  <si>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</si>
  <si>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</si>
  <si>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</si>
  <si>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</si>
  <si>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</si>
  <si>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</si>
  <si>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</si>
  <si>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</si>
  <si>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</si>
  <si>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</si>
  <si>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</si>
  <si>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</si>
  <si>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</si>
  <si>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</si>
  <si>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</si>
  <si>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</si>
  <si>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</si>
  <si>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</si>
  <si>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</si>
  <si>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</si>
  <si>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</si>
  <si>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</si>
  <si>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</si>
  <si>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</si>
  <si>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</si>
  <si>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</si>
  <si>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</si>
  <si>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</si>
  <si>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</si>
  <si>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</si>
  <si>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</si>
  <si>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</si>
  <si>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</si>
  <si>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</si>
  <si>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</si>
  <si>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</si>
  <si>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</si>
  <si>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</si>
  <si>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</si>
  <si>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</si>
  <si>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</si>
  <si>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</si>
  <si>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</si>
  <si>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</si>
  <si>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</si>
  <si>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</si>
  <si>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</si>
  <si>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</si>
  <si>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</si>
  <si>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</si>
  <si>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</si>
  <si>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</si>
  <si>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</si>
  <si>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</si>
  <si>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</si>
  <si>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</si>
  <si>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</si>
  <si>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</si>
  <si>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</si>
  <si>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</si>
  <si>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</si>
  <si>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</si>
  <si>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</si>
  <si>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</si>
  <si>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</si>
  <si>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</si>
  <si>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</si>
  <si>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</si>
  <si>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</si>
  <si>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</si>
  <si>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</si>
  <si>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</si>
  <si>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</si>
  <si>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</si>
  <si>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</si>
  <si>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</si>
  <si>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</si>
  <si>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</si>
  <si>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</si>
  <si>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</si>
  <si>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</si>
  <si>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</si>
  <si>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</si>
  <si>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</si>
  <si>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</si>
  <si>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</si>
  <si>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</si>
  <si>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</si>
  <si>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</si>
  <si>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</si>
  <si>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</si>
  <si>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</si>
  <si>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</si>
  <si>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</si>
  <si>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</si>
  <si>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</si>
  <si>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</si>
  <si>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</si>
  <si>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</si>
  <si>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</si>
  <si>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</si>
  <si>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</si>
  <si>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</si>
  <si>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</si>
  <si>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</si>
  <si>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</si>
  <si>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</si>
  <si>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</si>
  <si>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</si>
  <si>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</si>
  <si>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</si>
  <si>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</si>
  <si>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</si>
  <si>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</si>
  <si>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</si>
  <si>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</si>
  <si>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</si>
  <si>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</si>
  <si>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</si>
  <si>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</si>
  <si>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</si>
  <si>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</si>
  <si>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</si>
  <si>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</si>
  <si>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</si>
  <si>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</si>
  <si>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</si>
  <si>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</si>
  <si>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</si>
  <si>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</si>
  <si>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</si>
  <si>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</si>
  <si>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</si>
  <si>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</si>
  <si>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</si>
  <si>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</si>
  <si>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</si>
  <si>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</si>
  <si>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</si>
  <si>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</si>
  <si>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</si>
  <si>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</si>
  <si>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</si>
  <si>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</si>
  <si>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</si>
  <si>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</si>
  <si>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</si>
  <si>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</si>
  <si>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</si>
  <si>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</si>
  <si>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</si>
  <si>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</si>
  <si>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</si>
  <si>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</si>
  <si>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</si>
  <si>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</si>
  <si>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</si>
  <si>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</si>
  <si>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</si>
  <si>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</si>
  <si>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</si>
  <si>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</si>
  <si>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</si>
  <si>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</si>
  <si>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</si>
  <si>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</si>
  <si>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</si>
  <si>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</si>
  <si>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</si>
  <si>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</si>
  <si>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</si>
  <si>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</si>
  <si>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</si>
  <si>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</si>
  <si>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</si>
  <si>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</si>
  <si>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</si>
  <si>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</si>
  <si>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</si>
  <si>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</si>
  <si>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</si>
  <si>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</si>
  <si>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</si>
  <si>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</si>
  <si>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</si>
  <si>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</si>
  <si>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</si>
  <si>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</si>
  <si>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</si>
  <si>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</si>
  <si>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</si>
  <si>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</si>
  <si>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</si>
  <si>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</si>
  <si>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</si>
  <si>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</si>
  <si>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</si>
  <si>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</si>
  <si>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</si>
  <si>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</si>
  <si>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</si>
  <si>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</si>
  <si>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</si>
  <si>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</si>
  <si>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</si>
  <si>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</si>
  <si>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</si>
  <si>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</si>
  <si>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</si>
  <si>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</si>
  <si>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</si>
  <si>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</si>
  <si>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</si>
  <si>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</si>
  <si>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</si>
  <si>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</si>
  <si>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</si>
  <si>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</si>
  <si>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</si>
  <si>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</si>
  <si>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</si>
  <si>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</si>
  <si>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</si>
  <si>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</si>
  <si>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</si>
  <si>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</si>
  <si>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</si>
  <si>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</si>
  <si>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</si>
  <si>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</si>
  <si>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</si>
  <si>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</si>
  <si>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</si>
  <si>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</si>
  <si>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</si>
  <si>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</si>
  <si>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</si>
  <si>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</si>
  <si>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</si>
  <si>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</si>
  <si>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</si>
  <si>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</si>
  <si>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</si>
  <si>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</si>
  <si>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</si>
  <si>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</si>
  <si>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</si>
  <si>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</si>
  <si>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</si>
  <si>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</si>
  <si>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</si>
  <si>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</si>
  <si>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</si>
  <si>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</si>
  <si>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</si>
  <si>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</si>
  <si>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</si>
  <si>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</si>
  <si>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</si>
  <si>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</si>
  <si>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</si>
  <si>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</si>
  <si>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</si>
  <si>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</si>
  <si>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</si>
  <si>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</si>
  <si>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</si>
  <si>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</si>
  <si>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</si>
  <si>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</si>
  <si>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</si>
  <si>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</si>
  <si>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</si>
  <si>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</si>
  <si>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</si>
  <si>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</si>
  <si>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</si>
  <si>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</si>
  <si>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</si>
  <si>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</si>
  <si>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</si>
  <si>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</si>
  <si>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</si>
  <si>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</si>
  <si>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</si>
  <si>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</si>
  <si>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</si>
  <si>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</si>
  <si>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</si>
  <si>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</si>
  <si>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</si>
  <si>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</si>
  <si>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</si>
  <si>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</si>
  <si>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</si>
  <si>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</si>
  <si>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</si>
  <si>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</si>
  <si>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</si>
  <si>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</si>
  <si>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</si>
  <si>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</si>
  <si>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</si>
  <si>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</si>
  <si>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</si>
  <si>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</si>
  <si>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</si>
  <si>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</si>
  <si>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</si>
  <si>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</si>
  <si>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</si>
  <si>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</si>
  <si>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</si>
  <si>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</si>
  <si>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</si>
  <si>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</si>
  <si>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</si>
  <si>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</si>
  <si>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</si>
  <si>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</si>
  <si>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</si>
  <si>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</si>
  <si>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</si>
  <si>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</si>
  <si>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</si>
  <si>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</si>
  <si>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</si>
  <si>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</si>
  <si>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</si>
  <si>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</si>
  <si>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</si>
  <si>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</si>
  <si>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</si>
  <si>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</si>
  <si>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</si>
  <si>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</si>
  <si>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</si>
  <si>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</si>
  <si>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</si>
  <si>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</si>
  <si>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</si>
  <si>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</si>
  <si>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</si>
  <si>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</si>
  <si>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</si>
  <si>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</si>
  <si>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</si>
  <si>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</si>
  <si>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</si>
  <si>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</si>
  <si>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</si>
  <si>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</si>
  <si>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</si>
  <si>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</si>
  <si>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</si>
  <si>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</si>
  <si>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</si>
  <si>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</si>
  <si>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</si>
  <si>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</si>
  <si>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</si>
  <si>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</si>
  <si>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</si>
  <si>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</si>
  <si>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</si>
  <si>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</si>
  <si>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</si>
  <si>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</si>
  <si>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</si>
  <si>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</si>
  <si>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</si>
  <si>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</si>
  <si>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</si>
  <si>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</si>
  <si>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</si>
  <si>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</si>
  <si>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</si>
  <si>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</si>
  <si>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</si>
  <si>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</si>
  <si>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</si>
  <si>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</si>
  <si>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</si>
  <si>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</si>
  <si>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</si>
  <si>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</si>
  <si>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</si>
  <si>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</si>
  <si>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</si>
  <si>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</si>
  <si>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</si>
  <si>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</si>
  <si>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</si>
  <si>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</si>
  <si>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</si>
  <si>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</si>
  <si>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</si>
  <si>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</si>
  <si>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</si>
  <si>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</si>
  <si>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</si>
  <si>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</si>
  <si>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</si>
  <si>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</si>
  <si>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</si>
  <si>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</si>
  <si>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</si>
  <si>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</si>
  <si>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</si>
  <si>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</si>
  <si>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</si>
  <si>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</si>
  <si>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</si>
  <si>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</si>
  <si>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</si>
  <si>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</si>
  <si>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</si>
  <si>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</si>
  <si>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</si>
  <si>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</si>
  <si>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</si>
  <si>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</si>
  <si>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</si>
  <si>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</si>
  <si>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</si>
  <si>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</si>
  <si>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</si>
  <si>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</si>
  <si>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</si>
  <si>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</si>
  <si>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</si>
  <si>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</si>
  <si>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</si>
  <si>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</si>
  <si>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</si>
  <si>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</si>
  <si>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</si>
  <si>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</si>
  <si>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</si>
  <si>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</si>
  <si>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</si>
  <si>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</si>
  <si>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</si>
  <si>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</si>
  <si>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</si>
  <si>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</si>
  <si>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</si>
  <si>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</si>
  <si>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</si>
  <si>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</si>
  <si>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</si>
  <si>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</si>
  <si>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</si>
  <si>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</si>
  <si>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</si>
  <si>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</si>
  <si>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</si>
  <si>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</si>
  <si>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</si>
  <si>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</si>
  <si>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</si>
  <si>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</si>
  <si>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</si>
  <si>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</si>
  <si>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</si>
  <si>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</si>
  <si>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</si>
  <si>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</si>
  <si>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</si>
  <si>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</si>
  <si>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</si>
  <si>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</si>
  <si>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</si>
  <si>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</si>
  <si>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</si>
  <si>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</si>
  <si>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</si>
  <si>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</si>
  <si>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</si>
  <si>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</si>
  <si>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</si>
  <si>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</si>
  <si>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</si>
  <si>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</si>
  <si>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</si>
  <si>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</si>
  <si>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</si>
  <si>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</si>
  <si>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</si>
  <si>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</si>
  <si>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</si>
  <si>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</si>
  <si>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</si>
  <si>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</si>
  <si>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</si>
  <si>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</si>
  <si>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</si>
  <si>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</si>
  <si>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</si>
  <si>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</si>
  <si>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</si>
  <si>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</si>
  <si>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</si>
  <si>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</si>
  <si>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</si>
  <si>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</si>
  <si>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</si>
  <si>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</si>
  <si>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</si>
  <si>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</si>
  <si>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</si>
  <si>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</si>
  <si>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</si>
  <si>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</si>
  <si>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</si>
  <si>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</si>
  <si>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</si>
  <si>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</si>
  <si>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</si>
  <si>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</si>
  <si>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</si>
  <si>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</si>
  <si>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</si>
  <si>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</si>
  <si>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</si>
  <si>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</si>
  <si>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</si>
  <si>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</si>
  <si>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</si>
  <si>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</si>
  <si>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</si>
  <si>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</si>
  <si>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</si>
  <si>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</si>
  <si>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</si>
  <si>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</si>
  <si>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</si>
  <si>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</si>
  <si>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</si>
  <si>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</si>
  <si>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</si>
  <si>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</si>
  <si>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</si>
  <si>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</si>
  <si>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</si>
  <si>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</si>
  <si>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</si>
  <si>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</si>
  <si>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</si>
  <si>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</si>
  <si>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</si>
  <si>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</si>
  <si>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</si>
  <si>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</si>
  <si>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</si>
  <si>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</si>
  <si>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</si>
  <si>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</si>
  <si>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</si>
  <si>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</si>
  <si>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</si>
  <si>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</si>
  <si>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</si>
  <si>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</si>
  <si>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</si>
  <si>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</si>
  <si>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</si>
  <si>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</si>
  <si>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</si>
  <si>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</si>
  <si>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</si>
  <si>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</si>
  <si>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</si>
  <si>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</si>
  <si>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</si>
  <si>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</si>
  <si>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</si>
  <si>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</si>
  <si>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</si>
  <si>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</si>
  <si>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</si>
  <si>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</si>
  <si>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</si>
  <si>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</si>
  <si>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</si>
  <si>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</si>
  <si>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</si>
  <si>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</si>
  <si>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</si>
  <si>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</si>
  <si>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</si>
  <si>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</si>
  <si>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</si>
  <si>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</si>
  <si>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</si>
  <si>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</si>
  <si>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</si>
  <si>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</si>
  <si>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</si>
  <si>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</si>
  <si>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</si>
  <si>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</si>
  <si>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</si>
  <si>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</si>
  <si>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</si>
  <si>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</si>
  <si>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</si>
  <si>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</si>
  <si>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</si>
  <si>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</si>
  <si>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</si>
  <si>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</si>
  <si>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</si>
  <si>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</si>
  <si>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</si>
  <si>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</si>
  <si>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</si>
  <si>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</si>
  <si>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</si>
  <si>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</si>
  <si>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</si>
  <si>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</si>
  <si>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</si>
  <si>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</si>
  <si>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</si>
  <si>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</si>
  <si>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</si>
  <si>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</si>
  <si>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</si>
  <si>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</si>
  <si>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</si>
  <si>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</si>
  <si>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</si>
  <si>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</si>
  <si>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</si>
  <si>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</si>
  <si>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</si>
  <si>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</si>
  <si>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</si>
  <si>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</si>
  <si>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</si>
  <si>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</si>
  <si>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</si>
  <si>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</si>
  <si>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</si>
  <si>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</si>
  <si>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</si>
  <si>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</si>
  <si>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</si>
  <si>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</si>
  <si>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</si>
  <si>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</si>
  <si>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</si>
  <si>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</si>
  <si>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</si>
  <si>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</si>
  <si>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</si>
  <si>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</si>
  <si>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</si>
  <si>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</si>
  <si>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</si>
  <si>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</si>
  <si>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</si>
  <si>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</si>
  <si>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</si>
  <si>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</si>
  <si>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</si>
  <si>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</si>
  <si>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</si>
  <si>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</si>
  <si>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</si>
  <si>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</si>
  <si>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</si>
  <si>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</si>
  <si>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</si>
  <si>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</si>
  <si>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</si>
  <si>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</si>
  <si>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</si>
  <si>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</si>
  <si>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</si>
  <si>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</si>
  <si>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</si>
  <si>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</si>
  <si>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</si>
  <si>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</si>
  <si>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</si>
  <si>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</si>
  <si>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</si>
  <si>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</si>
  <si>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</si>
  <si>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</si>
  <si>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</si>
  <si>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</si>
  <si>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</si>
  <si>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</si>
  <si>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</si>
  <si>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</si>
  <si>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</si>
  <si>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</si>
  <si>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</si>
  <si>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</si>
  <si>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</si>
  <si>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</si>
  <si>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</si>
  <si>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</si>
  <si>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</si>
  <si>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</si>
  <si>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</si>
  <si>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</si>
  <si>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</si>
  <si>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</si>
  <si>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</si>
  <si>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</si>
  <si>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</si>
  <si>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</si>
  <si>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</si>
  <si>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</si>
  <si>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</si>
  <si>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</si>
  <si>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</si>
  <si>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</si>
  <si>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</si>
  <si>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</si>
  <si>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</si>
  <si>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</si>
  <si>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</si>
  <si>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</si>
  <si>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</si>
  <si>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</si>
  <si>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</si>
  <si>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</si>
  <si>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</si>
  <si>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</si>
  <si>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</si>
  <si>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</si>
  <si>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</si>
  <si>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</si>
  <si>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</si>
  <si>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</si>
  <si>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</si>
  <si>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</si>
  <si>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</si>
  <si>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</si>
  <si>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</si>
  <si>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</si>
  <si>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</si>
  <si>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</si>
  <si>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</si>
  <si>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</si>
  <si>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</si>
  <si>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</si>
  <si>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</si>
  <si>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</si>
  <si>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</si>
  <si>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</si>
  <si>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</si>
  <si>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</si>
  <si>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</si>
  <si>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</si>
  <si>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</si>
  <si>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</si>
  <si>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</si>
  <si>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</si>
  <si>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</si>
  <si>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</si>
  <si>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</si>
  <si>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</si>
  <si>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</si>
  <si>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</si>
  <si>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</si>
  <si>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</si>
  <si>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</si>
  <si>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</si>
  <si>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</si>
  <si>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</si>
  <si>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</si>
  <si>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</si>
  <si>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</si>
  <si>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</si>
  <si>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</si>
  <si>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</si>
  <si>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</si>
  <si>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</si>
  <si>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</si>
  <si>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</si>
  <si>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</si>
  <si>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</si>
  <si>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</si>
  <si>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</si>
  <si>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</si>
  <si>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</si>
  <si>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</si>
  <si>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</si>
  <si>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</si>
  <si>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</si>
  <si>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</si>
  <si>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</si>
  <si>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</si>
  <si>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</si>
  <si>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</si>
  <si>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</si>
  <si>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</si>
  <si>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</si>
  <si>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</si>
  <si>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</si>
  <si>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</si>
  <si>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</si>
  <si>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</si>
  <si>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</si>
  <si>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</si>
  <si>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</si>
  <si>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</si>
  <si>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</si>
  <si>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</si>
  <si>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</si>
  <si>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</si>
  <si>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</si>
  <si>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</si>
  <si>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</si>
  <si>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</si>
  <si>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</si>
  <si>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</si>
  <si>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</si>
  <si>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</si>
  <si>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</si>
  <si>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</si>
  <si>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</si>
  <si>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</si>
  <si>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</si>
  <si>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</si>
  <si>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</si>
  <si>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</si>
  <si>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</si>
  <si>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</si>
  <si>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</si>
  <si>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</si>
  <si>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</si>
  <si>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</si>
  <si>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</si>
  <si>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</si>
  <si>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</si>
  <si>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</si>
  <si>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</si>
  <si>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</si>
  <si>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</si>
  <si>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</si>
  <si>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</si>
  <si>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</si>
  <si>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</si>
  <si>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</si>
  <si>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</si>
  <si>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</si>
  <si>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</si>
  <si>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</si>
  <si>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</si>
  <si>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</si>
  <si>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</si>
  <si>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</si>
  <si>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</si>
  <si>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</si>
  <si>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</si>
  <si>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</si>
  <si>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</si>
  <si>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</si>
  <si>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</si>
  <si>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</si>
  <si>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</si>
  <si>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</si>
  <si>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</si>
  <si>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</si>
  <si>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</si>
  <si>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</si>
  <si>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</si>
  <si>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</si>
  <si>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</si>
  <si>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</si>
  <si>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</si>
  <si>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</si>
  <si>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</si>
  <si>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</si>
  <si>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</si>
  <si>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</si>
  <si>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</si>
  <si>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</si>
  <si>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</si>
  <si>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</si>
  <si>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</si>
  <si>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</si>
  <si>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</si>
  <si>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</si>
  <si>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</si>
  <si>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</si>
  <si>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</si>
  <si>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</si>
  <si>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</si>
  <si>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</si>
  <si>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</si>
  <si>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</si>
  <si>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</si>
  <si>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</si>
  <si>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</si>
  <si>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</si>
  <si>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</si>
  <si>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</si>
  <si>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</si>
  <si>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</si>
  <si>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</si>
  <si>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</si>
  <si>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</si>
  <si>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</si>
  <si>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</si>
  <si>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</si>
  <si>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</si>
  <si>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</si>
  <si>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</si>
  <si>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</si>
  <si>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</si>
  <si>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</si>
  <si>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</si>
  <si>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</si>
  <si>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</si>
  <si>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</si>
  <si>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</si>
  <si>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</si>
  <si>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</si>
  <si>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</si>
  <si>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</si>
  <si>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</si>
  <si>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</si>
  <si>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</si>
  <si>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</si>
  <si>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</si>
  <si>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</si>
  <si>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</si>
  <si>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</si>
  <si>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</si>
  <si>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</si>
  <si>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</si>
  <si>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</si>
  <si>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</si>
  <si>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</si>
  <si>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</si>
  <si>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</si>
  <si>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</si>
  <si>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</si>
  <si>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</si>
  <si>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</si>
  <si>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</si>
  <si>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</si>
  <si>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</si>
  <si>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</si>
  <si>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</si>
  <si>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</si>
  <si>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</si>
  <si>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</si>
  <si>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</si>
  <si>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</si>
  <si>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</si>
  <si>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</si>
  <si>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</si>
  <si>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</si>
  <si>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</si>
  <si>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</si>
  <si>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</si>
  <si>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</si>
  <si>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</si>
  <si>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</si>
  <si>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</si>
  <si>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</si>
  <si>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</si>
  <si>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</si>
  <si>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</si>
  <si>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</si>
  <si>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</si>
  <si>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</si>
  <si>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</si>
  <si>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</si>
  <si>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</si>
  <si>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</si>
  <si>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</si>
  <si>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</si>
  <si>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</si>
  <si>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</si>
  <si>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</si>
  <si>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</si>
  <si>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</si>
  <si>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</si>
  <si>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</si>
  <si>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</si>
  <si>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</si>
  <si>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</si>
  <si>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</si>
  <si>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</si>
  <si>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</si>
  <si>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</si>
  <si>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</si>
  <si>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</si>
  <si>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</si>
  <si>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</si>
  <si>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</si>
  <si>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</si>
  <si>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</si>
  <si>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</si>
  <si>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</si>
  <si>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</si>
  <si>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</si>
  <si>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</si>
  <si>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</si>
  <si>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</si>
  <si>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</si>
  <si>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</si>
  <si>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</si>
  <si>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</si>
  <si>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</si>
  <si>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</si>
  <si>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</si>
  <si>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</si>
  <si>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</si>
  <si>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</si>
  <si>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</si>
  <si>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</si>
  <si>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</si>
  <si>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</si>
  <si>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</si>
  <si>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</si>
  <si>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</si>
  <si>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</si>
  <si>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</si>
  <si>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</si>
  <si>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</si>
  <si>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</si>
  <si>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</si>
  <si>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</si>
  <si>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</si>
  <si>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</si>
  <si>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</si>
  <si>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</si>
  <si>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</si>
  <si>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</si>
  <si>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</si>
  <si>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</si>
  <si>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</si>
  <si>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</si>
  <si>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</si>
  <si>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</si>
  <si>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</si>
  <si>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</si>
  <si>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</si>
  <si>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</si>
  <si>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</si>
  <si>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</si>
  <si>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</si>
  <si>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</si>
  <si>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</si>
  <si>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</si>
  <si>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</si>
  <si>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</si>
  <si>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</si>
  <si>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</si>
  <si>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</si>
  <si>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</si>
  <si>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</si>
  <si>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</si>
  <si>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</si>
  <si>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</si>
  <si>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</si>
  <si>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</si>
  <si>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</si>
  <si>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</si>
  <si>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</si>
  <si>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</si>
  <si>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</si>
  <si>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</si>
  <si>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</si>
  <si>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</si>
  <si>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</si>
  <si>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</si>
  <si>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</si>
  <si>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</si>
  <si>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</si>
  <si>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</si>
  <si>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</si>
  <si>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</si>
  <si>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</si>
  <si>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</si>
  <si>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</si>
  <si>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</si>
  <si>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</si>
  <si>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</si>
  <si>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</si>
  <si>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</si>
  <si>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</si>
  <si>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</si>
  <si>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</si>
  <si>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</si>
  <si>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</si>
  <si>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</si>
  <si>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</si>
  <si>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</si>
  <si>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</si>
  <si>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</si>
  <si>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</si>
  <si>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</si>
  <si>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</si>
  <si>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</si>
  <si>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</si>
  <si>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</si>
  <si>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</si>
  <si>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</si>
  <si>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</si>
  <si>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</si>
  <si>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</si>
  <si>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</si>
  <si>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</si>
  <si>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</si>
  <si>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</si>
  <si>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</si>
  <si>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</si>
  <si>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</si>
  <si>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</si>
  <si>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</si>
  <si>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</si>
  <si>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</si>
  <si>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</si>
  <si>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</si>
  <si>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</si>
  <si>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</si>
  <si>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</si>
  <si>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</si>
  <si>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</si>
  <si>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</si>
  <si>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</si>
  <si>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</si>
  <si>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</si>
  <si>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</si>
  <si>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</si>
  <si>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</si>
  <si>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</si>
  <si>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</si>
  <si>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</si>
  <si>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</si>
  <si>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</si>
  <si>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</si>
  <si>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</si>
  <si>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</si>
  <si>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</si>
  <si>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</si>
  <si>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</si>
  <si>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</si>
  <si>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</si>
  <si>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</si>
  <si>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</si>
  <si>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</si>
  <si>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</si>
  <si>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</si>
  <si>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</si>
  <si>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</si>
  <si>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</si>
  <si>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</si>
  <si>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</si>
  <si>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</si>
  <si>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</si>
  <si>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</si>
  <si>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</si>
  <si>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</si>
  <si>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</si>
  <si>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</si>
  <si>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</si>
  <si>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</si>
  <si>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</si>
  <si>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</si>
  <si>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</si>
  <si>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</si>
  <si>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</si>
  <si>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</si>
  <si>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</si>
  <si>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</si>
  <si>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</si>
  <si>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</si>
  <si>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</si>
  <si>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</si>
  <si>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</si>
  <si>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</si>
  <si>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</si>
  <si>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</si>
  <si>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</si>
  <si>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</si>
  <si>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</si>
  <si>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</si>
  <si>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</si>
  <si>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</si>
  <si>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</si>
  <si>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</si>
  <si>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</si>
  <si>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</si>
  <si>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</si>
  <si>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</si>
  <si>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</si>
  <si>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</si>
  <si>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</si>
  <si>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</si>
  <si>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</si>
  <si>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</si>
  <si>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</si>
  <si>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</si>
  <si>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</si>
  <si>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</si>
  <si>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</si>
  <si>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</si>
  <si>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</si>
  <si>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</si>
  <si>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</si>
  <si>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</si>
  <si>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</si>
  <si>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</si>
  <si>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</si>
  <si>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</si>
  <si>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</si>
  <si>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</si>
  <si>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</si>
  <si>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</si>
  <si>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</si>
  <si>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</si>
  <si>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</si>
  <si>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</si>
  <si>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</si>
  <si>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</si>
  <si>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</si>
  <si>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</si>
  <si>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</si>
  <si>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</si>
  <si>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</si>
  <si>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</si>
  <si>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</si>
  <si>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</si>
  <si>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</si>
  <si>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</si>
  <si>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</si>
  <si>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</si>
  <si>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</si>
  <si>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</si>
  <si>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</si>
  <si>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</si>
  <si>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</si>
  <si>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</si>
  <si>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</si>
  <si>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</si>
  <si>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</si>
  <si>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</si>
  <si>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</si>
  <si>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</si>
  <si>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</si>
  <si>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</si>
  <si>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</si>
  <si>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</si>
  <si>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</si>
  <si>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</si>
  <si>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</si>
  <si>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</si>
  <si>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</si>
  <si>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</si>
  <si>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</si>
  <si>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</si>
  <si>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</si>
  <si>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</si>
  <si>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</si>
  <si>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</si>
  <si>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</si>
  <si>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</si>
  <si>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</si>
  <si>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</si>
  <si>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</si>
  <si>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</si>
  <si>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</si>
  <si>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</si>
  <si>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</si>
  <si>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</si>
  <si>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</si>
  <si>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</si>
  <si>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</si>
  <si>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</si>
  <si>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</si>
  <si>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</si>
  <si>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</si>
  <si>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</si>
  <si>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</si>
  <si>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</si>
  <si>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</si>
  <si>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</si>
  <si>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</si>
  <si>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</si>
  <si>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</si>
  <si>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</si>
  <si>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</si>
  <si>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</si>
  <si>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</si>
  <si>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</si>
  <si>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</si>
  <si>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</si>
  <si>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</si>
  <si>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</si>
  <si>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</si>
  <si>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</si>
  <si>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</si>
  <si>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</si>
  <si>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</si>
  <si>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</si>
  <si>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</si>
  <si>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</si>
  <si>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</si>
  <si>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</si>
  <si>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</si>
  <si>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</si>
  <si>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</si>
  <si>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</si>
  <si>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</si>
  <si>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</si>
  <si>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</si>
  <si>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</si>
  <si>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</si>
  <si>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</si>
  <si>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</si>
  <si>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</si>
  <si>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</si>
  <si>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</si>
  <si>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</si>
  <si>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</si>
  <si>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</si>
  <si>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</si>
  <si>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</si>
  <si>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</si>
  <si>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</si>
  <si>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</si>
  <si>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</si>
  <si>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</si>
  <si>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TT-20251105-01983 / no pcm</t>
  </si>
  <si>
    <t>down again , team moved need 30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</si>
  <si>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</si>
  <si>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</si>
  <si>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</si>
  <si>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</si>
  <si>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</si>
  <si>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</si>
  <si>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</si>
  <si>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</si>
  <si>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</si>
  <si>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</si>
  <si>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</si>
  <si>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</si>
  <si>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</si>
  <si>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</si>
  <si>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</si>
  <si>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</si>
  <si>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</si>
  <si>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</si>
  <si>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</si>
  <si>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</si>
  <si>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</si>
  <si>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</si>
  <si>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</si>
  <si>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</si>
  <si>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</si>
  <si>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</si>
  <si>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</si>
  <si>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</si>
  <si>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</si>
  <si>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</si>
  <si>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</si>
  <si>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</si>
  <si>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</si>
  <si>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</si>
  <si>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</si>
  <si>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</si>
  <si>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</si>
  <si>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</si>
  <si>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</si>
  <si>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</si>
  <si>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</si>
  <si>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</si>
  <si>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</si>
  <si>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</si>
  <si>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</si>
  <si>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</si>
  <si>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</si>
  <si>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</si>
  <si>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</si>
  <si>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</si>
  <si>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</si>
  <si>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</si>
  <si>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</si>
  <si>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</si>
  <si>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</si>
  <si>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</si>
  <si>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</si>
  <si>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</si>
  <si>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</si>
  <si>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</si>
  <si>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</si>
  <si>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</si>
  <si>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</si>
  <si>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</si>
  <si>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</si>
  <si>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</si>
  <si>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</si>
  <si>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</si>
  <si>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</si>
  <si>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</si>
  <si>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</si>
  <si>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</si>
  <si>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</si>
  <si>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</si>
  <si>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</si>
  <si>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</si>
  <si>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</si>
  <si>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</si>
  <si>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</si>
  <si>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</si>
  <si>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</si>
  <si>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</si>
  <si>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</si>
  <si>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</si>
  <si>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</si>
  <si>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t>
  </si>
  <si>
    <t xml:space="preserve"> PCM-20250215-00000830 </t>
  </si>
  <si>
    <t>LTE site still down and  site located in aramco area access issue need special permission</t>
  </si>
  <si>
    <t>PCM-20251105-00001857</t>
  </si>
  <si>
    <t xml:space="preserve">access night issue located at USF area team will check morning  </t>
  </si>
  <si>
    <t>PCM-20251105-00002137</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</si>
  <si>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</si>
  <si>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</si>
  <si>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</si>
  <si>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</si>
  <si>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</si>
  <si>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</si>
  <si>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PCM-20251105-00002131</t>
  </si>
  <si>
    <t>EM team at site checking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</si>
</sst>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1" totalsRowShown="0" headerRowDxfId="174" dataDxfId="173" headerRowBorderDxfId="171" tableBorderDxfId="172" totalsRowBorderDxfId="170">
  <autoFilter ref="A1:L9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3" totalsRowShown="0" headerRowDxfId="157" dataDxfId="156" headerRowBorderDxfId="154" tableBorderDxfId="155" totalsRowBorderDxfId="153">
  <autoFilter ref="A1:CJ1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64" dataDxfId="63" headerRowBorderDxfId="61" tableBorderDxfId="62">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9" totalsRowShown="0" headerRowDxfId="48" dataDxfId="47" headerRowBorderDxfId="45" tableBorderDxfId="46" totalsRowBorderDxfId="44">
  <autoFilter ref="A1:L3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8" totalsRowShown="0" headerRowDxfId="31" dataDxfId="30" headerRowBorderDxfId="28" tableBorderDxfId="29">
  <autoFilter ref="A1:L31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 totalsRowShown="0" headerRowDxfId="15" dataDxfId="14" headerRowBorderDxfId="12" tableBorderDxfId="13">
  <autoFilter ref="A1:L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1"/>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69"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303.97956990740931</v>
      </c>
      <c r="H2" s="77">
        <v>45662.943402777775</v>
      </c>
      <c r="I2" s="60" t="str">
        <f>IFERROR(VLOOKUP(D2,DB!A:F,6,0),"")</f>
        <v>Generator-SG</v>
      </c>
      <c r="J2" s="60" t="str">
        <f>IFERROR(VLOOKUP(D2,DB!A:G,7,0),"")</f>
        <v>Dead</v>
      </c>
      <c r="K2" s="68" t="s">
        <v>39022</v>
      </c>
      <c r="L2" s="66" t="str">
        <f>IFERROR(VLOOKUP(D2,DB!A:I,9,0),"")</f>
        <v>Latis</v>
      </c>
    </row>
    <row r="3" spans="1:15" ht="28.5" customHeight="1">
      <c r="A3" s="132" t="s">
        <v>39023</v>
      </c>
      <c r="B3" s="133" t="str">
        <f>IFERROR(VLOOKUP(D3,DB!A:K,11,0),"")</f>
        <v>R1</v>
      </c>
      <c r="C3" s="133">
        <v>2</v>
      </c>
      <c r="D3" s="133" t="s">
        <v>11051</v>
      </c>
      <c r="E3" s="134" t="s">
        <v>39021</v>
      </c>
      <c r="F3" s="135">
        <v>45966.403113425928</v>
      </c>
      <c r="G3" s="136">
        <f ca="1">IFERROR(NOW()-F3,"")</f>
        <v>0.52488240740785841</v>
      </c>
      <c r="H3" s="174">
        <v>45966.39130787037</v>
      </c>
      <c r="I3" s="133" t="str">
        <f>IFERROR(VLOOKUP(D3,DB!A:F,6,0),"")</f>
        <v>SCECO</v>
      </c>
      <c r="J3" s="133" t="str">
        <f>IFERROR(VLOOKUP(D3,DB!A:G,7,0),"")</f>
        <v>Dead</v>
      </c>
      <c r="K3" s="137" t="s">
        <v>39024</v>
      </c>
      <c r="L3" s="138" t="str">
        <f>IFERROR(VLOOKUP(D3,DB!A:I,9,0),"")</f>
        <v>Latis</v>
      </c>
    </row>
    <row r="4" spans="1:15" ht="15" customHeight="1">
      <c r="A4" s="132" t="s">
        <v>39025</v>
      </c>
      <c r="B4" s="133" t="str">
        <f>IFERROR(VLOOKUP(D4,DB!A:K,11,0),"")</f>
        <v>R1</v>
      </c>
      <c r="C4" s="133">
        <v>3</v>
      </c>
      <c r="D4" s="133" t="s">
        <v>17074</v>
      </c>
      <c r="E4" s="134" t="s">
        <v>39021</v>
      </c>
      <c r="F4" s="135"/>
      <c r="G4" s="136">
        <f ca="1">IFERROR(NOW()-F4,"")</f>
        <v>45966.927995833335</v>
      </c>
      <c r="H4" s="135">
        <v>45966.866412037038</v>
      </c>
      <c r="I4" s="133" t="str">
        <f>IFERROR(VLOOKUP(D4,DB!A:F,6,0),"")</f>
        <v>SCECO</v>
      </c>
      <c r="J4" s="133" t="str">
        <f>IFERROR(VLOOKUP(D4,DB!A:G,7,0),"")</f>
        <v>Vandalized</v>
      </c>
      <c r="K4" s="137" t="s">
        <v>39026</v>
      </c>
      <c r="L4" s="138" t="str">
        <f>IFERROR(VLOOKUP(D4,DB!A:I,9,0),"")</f>
        <v>Latis</v>
      </c>
    </row>
    <row r="5" spans="1:15" ht="15" customHeight="1">
      <c r="A5" s="132"/>
      <c r="B5" s="133" t="str">
        <f>IFERROR(VLOOKUP(D5,DB!A:K,11,0),"")</f>
        <v/>
      </c>
      <c r="C5" s="133"/>
      <c r="D5" s="133"/>
      <c r="E5" s="134"/>
      <c r="F5" s="135"/>
      <c r="G5" s="136">
        <f ca="1">IFERROR(NOW()-F5,"")</f>
        <v>45966.927995833335</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45966.927995833335</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45966.927995833335</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45966.927995833335</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45966.927995833335</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45966.927995833335</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45966.927995833335</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45966.927995833335</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45966.927995833335</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45966.927995833335</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45966.927995833335</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45966.927995833335</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45966.927995833335</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45966.927995833335</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45966.927995833335</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45966.927995833335</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45966.927995833335</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45966.927995833335</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45966.927995833335</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45966.927995833335</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45966.927995833335</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45966.927995833335</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45966.927995833335</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45966.927995833335</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45966.927995833335</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45966.927995833335</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45966.927995833335</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45966.927995833335</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45966.927995833335</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45966.927995833335</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45966.927995833335</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45966.927995833335</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45966.927995833335</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45966.927995833335</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45966.927995833335</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45966.927995833335</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45966.927995833335</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45966.927995833335</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45966.927995833335</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45966.927995833335</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45966.927995833335</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45966.927995833335</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45966.927995833335</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45966.927995833335</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45966.927995833335</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45966.927995833335</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45966.927995833335</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45966.927995833335</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45966.927995833335</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45966.927995833335</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45966.927995833335</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45966.927995833335</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45966.927995833335</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45966.927995833335</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45966.927995833335</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45966.927995833335</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45966.927995833335</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45966.927995833335</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45966.927995833335</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45966.927995833335</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45966.927995833335</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45966.927995833335</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45966.927995833335</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45966.927995833335</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45966.927995833335</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45966.927995833335</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45966.927995833335</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45966.927995833335</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45966.927995833335</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45966.927995833335</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45966.927995833335</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45966.927995833335</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45966.927995833335</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45966.927995833335</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45966.927995833335</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45966.927995833335</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45966.927995833335</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45966.927995833335</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45966.927995833335</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45966.927995833335</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45966.927995833335</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45966.927995833335</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45966.927995833335</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45966.927995833335</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45966.927995833335</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45966.927995833335</v>
      </c>
      <c r="H90" s="135"/>
      <c r="I90" s="133" t="str">
        <f>IFERROR(VLOOKUP(D90,DB!A:F,6,0),"")</f>
        <v/>
      </c>
      <c r="J90" s="133" t="str">
        <f>IFERROR(VLOOKUP(D90,DB!A:G,7,0),"")</f>
        <v/>
      </c>
      <c r="K90" s="137"/>
      <c r="L90" s="138" t="str">
        <f>IFERROR(VLOOKUP(D90,DB!A:I,9,0),"")</f>
        <v/>
      </c>
    </row>
    <row r="91" spans="1:12" ht="15" customHeight="1">
      <c r="A91" s="144"/>
      <c r="B91" s="145" t="str">
        <f>IFERROR(VLOOKUP(D91,DB!A:K,11,0),"")</f>
        <v/>
      </c>
      <c r="C91" s="145"/>
      <c r="D91" s="145"/>
      <c r="E91" s="146"/>
      <c r="F91" s="147"/>
      <c r="G91" s="148">
        <f ca="1">IFERROR(NOW()-F91,"")</f>
        <v>45966.927995833335</v>
      </c>
      <c r="H91" s="147"/>
      <c r="I91" s="145" t="str">
        <f>IFERROR(VLOOKUP(D91,DB!A:F,6,0),"")</f>
        <v/>
      </c>
      <c r="J91" s="145" t="str">
        <f>IFERROR(VLOOKUP(D91,DB!A:G,7,0),"")</f>
        <v/>
      </c>
      <c r="K91" s="149"/>
      <c r="L91" s="150" t="str">
        <f>IFERROR(VLOOKUP(D91,DB!A:I,9,0),"")</f>
        <v/>
      </c>
    </row>
  </sheetData>
  <customSheetViews>
    <customSheetView guid="{F6042A99-DD27-4453-835D-0834D95730CC}" filter="1" showAutoFilter="1">
      <pageMargins left="0" right="0" top="0" bottom="0" header="0" footer="0"/>
      <autoFilter ref="B1:M1" xr:uid="{E178FBF2-C515-49A8-A5EF-E799775628BA}"/>
    </customSheetView>
  </customSheetViews>
  <dataValidations count="2">
    <dataValidation allowBlank="1" showInputMessage="1" showErrorMessage="1" sqref="E1" xr:uid="{5DBA255D-CDD9-49FB-AD3C-AF70AB4EE696}"/>
    <dataValidation type="list" allowBlank="1" showInputMessage="1" showErrorMessage="1" sqref="E2:E9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3"/>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39027</v>
      </c>
      <c r="N1" s="89" t="s">
        <v>39028</v>
      </c>
      <c r="O1" s="89" t="s">
        <v>39029</v>
      </c>
      <c r="P1" s="89" t="s">
        <v>39030</v>
      </c>
      <c r="Q1" s="89" t="s">
        <v>39031</v>
      </c>
      <c r="R1" s="89" t="s">
        <v>39032</v>
      </c>
      <c r="S1" s="89" t="s">
        <v>39033</v>
      </c>
      <c r="T1" s="89" t="s">
        <v>39034</v>
      </c>
      <c r="U1" s="89" t="s">
        <v>39035</v>
      </c>
      <c r="V1" s="89" t="s">
        <v>39036</v>
      </c>
      <c r="W1" s="89" t="s">
        <v>39037</v>
      </c>
      <c r="X1" s="89" t="s">
        <v>39038</v>
      </c>
      <c r="Y1" s="89" t="s">
        <v>39039</v>
      </c>
      <c r="Z1" s="89" t="s">
        <v>39040</v>
      </c>
      <c r="AA1" s="89" t="s">
        <v>39041</v>
      </c>
      <c r="AB1" s="89" t="s">
        <v>39042</v>
      </c>
      <c r="AC1" s="89" t="s">
        <v>39043</v>
      </c>
      <c r="AD1" s="89" t="s">
        <v>39044</v>
      </c>
      <c r="AE1" s="89" t="s">
        <v>39045</v>
      </c>
      <c r="AF1" s="89" t="s">
        <v>39046</v>
      </c>
      <c r="AG1" s="89" t="s">
        <v>39047</v>
      </c>
      <c r="AH1" s="89" t="s">
        <v>39048</v>
      </c>
      <c r="AI1" s="89" t="s">
        <v>39049</v>
      </c>
      <c r="AJ1" s="89" t="s">
        <v>39050</v>
      </c>
      <c r="AK1" s="89" t="s">
        <v>39051</v>
      </c>
      <c r="AL1" s="89" t="s">
        <v>39052</v>
      </c>
      <c r="AM1" s="89" t="s">
        <v>39053</v>
      </c>
      <c r="AN1" s="89" t="s">
        <v>39054</v>
      </c>
      <c r="AO1" s="89" t="s">
        <v>39055</v>
      </c>
      <c r="AP1" s="89" t="s">
        <v>39056</v>
      </c>
      <c r="AQ1" s="89" t="s">
        <v>39057</v>
      </c>
      <c r="AR1" s="89" t="s">
        <v>39058</v>
      </c>
      <c r="AS1" s="89" t="s">
        <v>39059</v>
      </c>
      <c r="AT1" s="89" t="s">
        <v>39060</v>
      </c>
      <c r="AU1" s="89" t="s">
        <v>39061</v>
      </c>
      <c r="AV1" s="89" t="s">
        <v>39062</v>
      </c>
      <c r="AW1" s="89" t="s">
        <v>39063</v>
      </c>
      <c r="AX1" s="89" t="s">
        <v>39064</v>
      </c>
      <c r="AY1" s="89" t="s">
        <v>39065</v>
      </c>
      <c r="AZ1" s="89" t="s">
        <v>39066</v>
      </c>
      <c r="BA1" s="89" t="s">
        <v>39067</v>
      </c>
      <c r="BB1" s="89" t="s">
        <v>39068</v>
      </c>
      <c r="BC1" s="89" t="s">
        <v>39069</v>
      </c>
      <c r="BD1" s="89" t="s">
        <v>39070</v>
      </c>
      <c r="BE1" s="89" t="s">
        <v>39071</v>
      </c>
      <c r="BF1" s="89" t="s">
        <v>39072</v>
      </c>
      <c r="BG1" s="89" t="s">
        <v>39073</v>
      </c>
      <c r="BH1" s="89" t="s">
        <v>39074</v>
      </c>
      <c r="BI1" s="89" t="s">
        <v>39075</v>
      </c>
      <c r="BJ1" s="89" t="s">
        <v>39076</v>
      </c>
      <c r="BK1" s="89" t="s">
        <v>39077</v>
      </c>
      <c r="BL1" s="89" t="s">
        <v>39078</v>
      </c>
      <c r="BM1" s="89" t="s">
        <v>39079</v>
      </c>
      <c r="BN1" s="89" t="s">
        <v>39080</v>
      </c>
      <c r="BO1" s="89" t="s">
        <v>39081</v>
      </c>
      <c r="BP1" s="89" t="s">
        <v>39082</v>
      </c>
      <c r="BQ1" s="89" t="s">
        <v>39083</v>
      </c>
      <c r="BR1" s="89" t="s">
        <v>39084</v>
      </c>
      <c r="BS1" s="89" t="s">
        <v>39085</v>
      </c>
      <c r="BT1" s="89" t="s">
        <v>39086</v>
      </c>
      <c r="BU1" s="89" t="s">
        <v>39087</v>
      </c>
      <c r="BV1" s="89" t="s">
        <v>39088</v>
      </c>
      <c r="BW1" s="89" t="s">
        <v>39089</v>
      </c>
      <c r="BX1" s="89" t="s">
        <v>39090</v>
      </c>
      <c r="BY1" s="89" t="s">
        <v>39091</v>
      </c>
      <c r="BZ1" s="89" t="s">
        <v>39092</v>
      </c>
      <c r="CA1" s="89" t="s">
        <v>39093</v>
      </c>
      <c r="CB1" s="89" t="s">
        <v>39094</v>
      </c>
      <c r="CC1" s="89" t="s">
        <v>39095</v>
      </c>
      <c r="CD1" s="89" t="s">
        <v>39096</v>
      </c>
      <c r="CE1" s="89" t="s">
        <v>39097</v>
      </c>
      <c r="CF1" s="89" t="s">
        <v>39098</v>
      </c>
      <c r="CG1" s="89" t="s">
        <v>39099</v>
      </c>
      <c r="CH1" s="89" t="s">
        <v>39100</v>
      </c>
      <c r="CI1" s="89" t="s">
        <v>39101</v>
      </c>
      <c r="CJ1" s="89" t="s">
        <v>39102</v>
      </c>
    </row>
    <row r="2" spans="1:88" s="69" customFormat="1" ht="31.5" customHeight="1">
      <c r="A2" s="62" t="s">
        <v>39103</v>
      </c>
      <c r="B2" s="62" t="s">
        <v>27</v>
      </c>
      <c r="C2" s="62">
        <v>1</v>
      </c>
      <c r="D2" s="62" t="s">
        <v>19542</v>
      </c>
      <c r="E2" s="86" t="s">
        <v>39104</v>
      </c>
      <c r="F2" s="75">
        <v>45322.056979166664</v>
      </c>
      <c r="G2" s="76" t="s">
        <v>39105</v>
      </c>
      <c r="H2" s="88">
        <v>45322.050729166665</v>
      </c>
      <c r="I2" s="62" t="s">
        <v>88</v>
      </c>
      <c r="J2" s="62" t="s">
        <v>65</v>
      </c>
      <c r="K2" s="87" t="s">
        <v>39106</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39107</v>
      </c>
      <c r="B3" s="62" t="str">
        <f>IFERROR(VLOOKUP(D3,DB!A:K,11,0),"")</f>
        <v>R2</v>
      </c>
      <c r="C3" s="62">
        <v>1</v>
      </c>
      <c r="D3" s="62" t="s">
        <v>25643</v>
      </c>
      <c r="E3" s="86" t="s">
        <v>39021</v>
      </c>
      <c r="F3" s="75">
        <v>45824.999837962961</v>
      </c>
      <c r="G3" s="76">
        <f ca="1">IFERROR(NOW()-F3,"-")</f>
        <v>141.92815787037398</v>
      </c>
      <c r="H3" s="75">
        <v>45824.993587962963</v>
      </c>
      <c r="I3" s="62" t="str">
        <f>IFERROR(VLOOKUP(D3,DB!A:F,6,0),"")</f>
        <v>Generator-SG</v>
      </c>
      <c r="J3" s="62" t="str">
        <f>IFERROR(VLOOKUP(D3,DB!A:G,7,0),"")</f>
        <v>Good</v>
      </c>
      <c r="K3" s="87" t="s">
        <v>39108</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39109</v>
      </c>
      <c r="B4" s="18" t="str">
        <f>IFERROR(VLOOKUP(D4,DB!A:K,11,0),"")</f>
        <v>R2</v>
      </c>
      <c r="C4" s="18">
        <v>1</v>
      </c>
      <c r="D4" s="18" t="s">
        <v>27532</v>
      </c>
      <c r="E4" s="113" t="s">
        <v>39104</v>
      </c>
      <c r="F4" s="114">
        <v>45958.742083333331</v>
      </c>
      <c r="G4" s="115">
        <f ca="1">IFERROR(NOW()-F4,"-")</f>
        <v>8.1859125000046333</v>
      </c>
      <c r="H4" s="114">
        <v>45958.649699074071</v>
      </c>
      <c r="I4" s="18" t="str">
        <f>IFERROR(VLOOKUP(D4,DB!A:F,6,0),"")</f>
        <v>Generator-SG</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45966.927995833335</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45966.927995833335</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45966.927995833335</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45966.927995833335</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45966.927995833335</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45966.927995833335</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45966.927995833335</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45966.927995833335</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45966.927995833335</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45966.927995833335</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45966.927995833335</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45966.927995833335</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45966.927995833335</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45966.927995833335</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45966.927995833335</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45966.927995833335</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45966.927995833335</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45966.927995833335</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45966.927995833335</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45966.927995833335</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45966.927995833335</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45966.927995833335</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45966.927995833335</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45966.927995833335</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45966.927995833335</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45966.927995833335</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45966.927995833335</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45966.927995833335</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45966.927995833335</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45966.927995833335</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45966.927995833335</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45966.927995833335</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45966.927995833335</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45966.927995833335</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45966.927995833335</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45966.927995833335</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45966.927995833335</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45966.927995833335</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45966.927995833335</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45966.927995833335</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45966.927995833335</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45966.927995833335</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45966.927995833335</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45966.927995833335</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45966.927995833335</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45966.927995833335</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45966.927995833335</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45966.927995833335</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45966.927995833335</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45966.927995833335</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45966.927995833335</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45966.927995833335</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45966.927995833335</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45966.927995833335</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45966.927995833335</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45966.927995833335</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45966.927995833335</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45966.927995833335</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45966.927995833335</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45966.927995833335</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45966.927995833335</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45966.927995833335</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45966.927995833335</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45966.927995833335</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45966.927995833335</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45966.927995833335</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45966.927995833335</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45966.927995833335</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45966.927995833335</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45966.927995833335</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45966.927995833335</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45966.927995833335</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45966.927995833335</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45966.927995833335</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45966.927995833335</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45966.927995833335</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45966.927995833335</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45966.927995833335</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45966.927995833335</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45966.927995833335</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45966.927995833335</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45966.927995833335</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45966.927995833335</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45966.927995833335</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45966.927995833335</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45966.927995833335</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45966.927995833335</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45966.927995833335</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45966.927995833335</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45966.927995833335</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45966.927995833335</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45966.927995833335</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45966.927995833335</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45966.927995833335</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45966.927995833335</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45966.927995833335</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45966.927995833335</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45966.927995833335</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60"/>
      <c r="B103" s="161" t="str">
        <f>IFERROR(VLOOKUP(D103,DB!A:K,11,0),"")</f>
        <v/>
      </c>
      <c r="C103" s="161"/>
      <c r="D103" s="161"/>
      <c r="E103" s="162"/>
      <c r="F103" s="163"/>
      <c r="G103" s="164">
        <f ca="1">IFERROR(NOW()-F103,"-")</f>
        <v>45966.927995833335</v>
      </c>
      <c r="H103" s="163"/>
      <c r="I103" s="161" t="str">
        <f>IFERROR(VLOOKUP(D103,DB!A:F,6,0),"")</f>
        <v/>
      </c>
      <c r="J103" s="161" t="str">
        <f>IFERROR(VLOOKUP(D103,DB!A:G,7,0),"")</f>
        <v/>
      </c>
      <c r="K103" s="165"/>
      <c r="L103" s="161" t="str">
        <f>IFERROR(VLOOKUP(D103,DB!A:I,9,0),"")</f>
        <v/>
      </c>
      <c r="M103" s="161"/>
      <c r="N103" s="161"/>
      <c r="O103" s="161"/>
      <c r="P103" s="161"/>
      <c r="Q103" s="161"/>
      <c r="R103" s="161"/>
      <c r="S103" s="161"/>
      <c r="T103" s="161"/>
      <c r="U103" s="161"/>
      <c r="V103" s="161"/>
      <c r="W103" s="161"/>
      <c r="X103" s="161"/>
      <c r="Y103" s="161"/>
      <c r="Z103" s="161"/>
      <c r="AA103" s="161"/>
      <c r="AB103" s="161"/>
      <c r="AC103" s="161"/>
      <c r="AD103" s="161"/>
      <c r="AE103" s="161"/>
      <c r="AF103" s="161"/>
      <c r="AG103" s="161"/>
      <c r="AH103" s="161"/>
      <c r="AI103" s="161"/>
      <c r="AJ103" s="161"/>
      <c r="AK103" s="161"/>
      <c r="AL103" s="161"/>
      <c r="AM103" s="161"/>
      <c r="AN103" s="161"/>
      <c r="AO103" s="161"/>
      <c r="AP103" s="161"/>
      <c r="AQ103" s="161"/>
      <c r="AR103" s="161"/>
      <c r="AS103" s="161"/>
      <c r="AT103" s="161"/>
      <c r="AU103" s="161"/>
      <c r="AV103" s="161"/>
      <c r="AW103" s="161"/>
      <c r="AX103" s="161"/>
      <c r="AY103" s="161"/>
      <c r="AZ103" s="161"/>
      <c r="BA103" s="161"/>
      <c r="BB103" s="161"/>
      <c r="BC103" s="161"/>
      <c r="BD103" s="161"/>
      <c r="BE103" s="161"/>
      <c r="BF103" s="161"/>
      <c r="BG103" s="161"/>
      <c r="BH103" s="161"/>
      <c r="BI103" s="161"/>
      <c r="BJ103" s="161"/>
      <c r="BK103" s="161"/>
      <c r="BL103" s="161"/>
      <c r="BM103" s="161"/>
      <c r="BN103" s="161"/>
      <c r="BO103" s="161"/>
      <c r="BP103" s="161"/>
      <c r="BQ103" s="161"/>
      <c r="BR103" s="161"/>
      <c r="BS103" s="161"/>
      <c r="BT103" s="161"/>
      <c r="BU103" s="161"/>
      <c r="BV103" s="161"/>
      <c r="BW103" s="161"/>
      <c r="BX103" s="161"/>
      <c r="BY103" s="161"/>
      <c r="BZ103" s="161"/>
      <c r="CA103" s="161"/>
      <c r="CB103" s="161"/>
      <c r="CC103" s="161"/>
      <c r="CD103" s="161"/>
      <c r="CE103" s="161"/>
      <c r="CF103" s="161"/>
      <c r="CG103" s="161"/>
      <c r="CH103" s="161"/>
      <c r="CI103" s="161"/>
      <c r="CJ103" s="166"/>
    </row>
  </sheetData>
  <dataValidations count="2">
    <dataValidation allowBlank="1" showInputMessage="1" showErrorMessage="1" sqref="E1" xr:uid="{4D935161-CDD3-4592-B877-3FB59C99E142}"/>
    <dataValidation type="list" allowBlank="1" showInputMessage="1" showErrorMessage="1" sqref="E3:E1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c r="E2" s="18"/>
      <c r="F2" s="20"/>
      <c r="G2" s="21">
        <f t="shared" ref="G2:G25" ca="1" si="0">IFERROR(NOW()-F2,"-")</f>
        <v>45966.927995833335</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45966.927995833335</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45966.927995833335</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45966.927995833335</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45966.927995833335</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45966.927995833335</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45966.927995833335</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45966.927995833335</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45966.927995833335</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45966.927995833335</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45966.927995833335</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45966.927995833335</v>
      </c>
      <c r="H13" s="22" t="s">
        <v>39111</v>
      </c>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45966.927995833335</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45966.927995833335</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45966.927995833335</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45966.927995833335</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45966.927995833335</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45966.927995833335</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45966.927995833335</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45966.927995833335</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45966.927995833335</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45966.927995833335</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45966.927995833335</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45966.927995833335</v>
      </c>
      <c r="H25" s="22"/>
      <c r="I25" s="19" t="str">
        <f>IFERROR(VLOOKUP(D25,DB!A:F,6,0),"")</f>
        <v/>
      </c>
      <c r="J25" s="18" t="str">
        <f>IFERROR(VLOOKUP(D25,DB!A:G,7,0),"")</f>
        <v/>
      </c>
      <c r="K25" s="46"/>
      <c r="L25" s="23" t="str">
        <f>IFERROR(VLOOKUP(D25,DB!A:I,9,0),"")</f>
        <v/>
      </c>
    </row>
    <row r="26" spans="1:12" ht="15" customHeight="1">
      <c r="A26" s="19"/>
      <c r="B26" s="62" t="str">
        <f>IFERROR(VLOOKUP(D26,DB!A:K,11,0),"")</f>
        <v/>
      </c>
      <c r="C26" s="18" t="s">
        <v>39112</v>
      </c>
      <c r="D26" s="18"/>
      <c r="E26" s="18"/>
      <c r="F26" s="20"/>
      <c r="G26" s="21">
        <f t="shared" ref="G26:G89" ca="1" si="1">IFERROR(NOW()-F26,"-")</f>
        <v>45966.927995833335</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1"/>
        <v>45966.927995833335</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45966.927995833335</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45966.927995833335</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45966.927995833335</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45966.927995833335</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45966.927995833335</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45966.927995833335</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45966.927995833335</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45966.927995833335</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45966.927995833335</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45966.927995833335</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45966.927995833335</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45966.927995833335</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45966.927995833335</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45966.927995833335</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45966.927995833335</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45966.927995833335</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45966.927995833335</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45966.927995833335</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45966.927995833335</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45966.927995833335</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45966.927995833335</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45966.927995833335</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45966.927995833335</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45966.927995833335</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45966.927995833335</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45966.927995833335</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45966.927995833335</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45966.927995833335</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45966.927995833335</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45966.927995833335</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45966.927995833335</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45966.927995833335</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45966.927995833335</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45966.927995833335</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45966.927995833335</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45966.927995833335</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45966.927995833335</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45966.927995833335</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45966.927995833335</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45966.927995833335</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45966.927995833335</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45966.927995833335</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45966.927995833335</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45966.927995833335</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45966.927995833335</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45966.927995833335</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45966.927995833335</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45966.927995833335</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45966.927995833335</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45966.927995833335</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45966.927995833335</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45966.927995833335</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45966.927995833335</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45966.927995833335</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45966.927995833335</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45966.927995833335</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45966.927995833335</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45966.927995833335</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45966.927995833335</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45966.927995833335</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45966.927995833335</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45966.927995833335</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ref="G90:G153" ca="1" si="2">IFERROR(NOW()-F90,"-")</f>
        <v>45966.927995833335</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2"/>
        <v>45966.927995833335</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45966.927995833335</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45966.927995833335</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45966.927995833335</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45966.927995833335</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45966.927995833335</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45966.927995833335</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45966.927995833335</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45966.927995833335</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45966.927995833335</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45966.927995833335</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45966.927995833335</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45966.927995833335</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45966.927995833335</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45966.927995833335</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45966.927995833335</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45966.927995833335</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45966.927995833335</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45966.927995833335</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45966.927995833335</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45966.927995833335</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45966.927995833335</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45966.927995833335</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45966.927995833335</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45966.927995833335</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45966.927995833335</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45966.927995833335</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45966.927995833335</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45966.927995833335</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45966.927995833335</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45966.927995833335</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45966.927995833335</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45966.927995833335</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45966.927995833335</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45966.927995833335</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45966.927995833335</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45966.927995833335</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45966.927995833335</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45966.927995833335</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45966.927995833335</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45966.927995833335</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45966.927995833335</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45966.927995833335</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45966.927995833335</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45966.927995833335</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45966.927995833335</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45966.927995833335</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45966.927995833335</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45966.927995833335</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45966.927995833335</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45966.927995833335</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45966.927995833335</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45966.927995833335</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45966.927995833335</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45966.927995833335</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45966.927995833335</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45966.927995833335</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45966.927995833335</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45966.927995833335</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45966.927995833335</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45966.927995833335</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45966.927995833335</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45966.927995833335</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ref="G154:G217" ca="1" si="3">IFERROR(NOW()-F154,"-")</f>
        <v>45966.927995833335</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3"/>
        <v>45966.927995833335</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45966.927995833335</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45966.927995833335</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45966.927995833335</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45966.927995833335</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45966.927995833335</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45966.927995833335</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45966.927995833335</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45966.927995833335</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45966.927995833335</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45966.927995833335</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45966.927995833335</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45966.927995833335</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45966.927995833335</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45966.927995833335</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45966.927995833335</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45966.927995833335</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45966.927995833335</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45966.927995833335</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45966.927995833335</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45966.927995833335</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45966.927995833335</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45966.927995833335</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45966.927995833335</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45966.927995833335</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45966.927995833335</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45966.927995833335</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45966.927995833335</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45966.927995833335</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45966.927995833335</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45966.927995833335</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45966.927995833335</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45966.927995833335</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45966.927995833335</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45966.927995833335</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45966.927995833335</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45966.927995833335</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45966.927995833335</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45966.927995833335</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45966.927995833335</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45966.927995833335</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45966.927995833335</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45966.927995833335</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45966.927995833335</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45966.927995833335</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45966.927995833335</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45966.927995833335</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45966.927995833335</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45966.927995833335</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45966.927995833335</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45966.927995833335</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45966.927995833335</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45966.927995833335</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45966.927995833335</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45966.927995833335</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45966.927995833335</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45966.927995833335</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45966.927995833335</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45966.927995833335</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45966.927995833335</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45966.927995833335</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45966.927995833335</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45966.927995833335</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ref="G218:G281" ca="1" si="4">IFERROR(NOW()-F218,"-")</f>
        <v>45966.927995833335</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4"/>
        <v>45966.927995833335</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45966.927995833335</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45966.927995833335</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45966.927995833335</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45966.927995833335</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45966.927995833335</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45966.927995833335</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45966.927995833335</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45966.927995833335</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45966.927995833335</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45966.927995833335</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45966.927995833335</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45966.927995833335</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45966.927995833335</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45966.927995833335</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45966.927995833335</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45966.927995833335</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45966.927995833335</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45966.927995833335</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45966.927995833335</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45966.927995833335</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45966.927995833335</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45966.927995833335</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45966.927995833335</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45966.927995833335</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45966.927995833335</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45966.927995833335</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45966.927995833335</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45966.927995833335</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45966.927995833335</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45966.927995833335</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45966.927995833335</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45966.927995833335</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45966.927995833335</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45966.927995833335</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45966.927995833335</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45966.927995833335</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45966.927995833335</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45966.927995833335</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45966.927995833335</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45966.927995833335</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45966.927995833335</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45966.927995833335</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45966.927995833335</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45966.927995833335</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45966.927995833335</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45966.927995833335</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45966.927995833335</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45966.927995833335</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45966.927995833335</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45966.927995833335</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45966.927995833335</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45966.927995833335</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45966.927995833335</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45966.927995833335</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45966.927995833335</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45966.927995833335</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45966.927995833335</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45966.927995833335</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45966.927995833335</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45966.927995833335</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45966.927995833335</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45966.927995833335</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ref="G282:G345" ca="1" si="5">IFERROR(NOW()-F282,"-")</f>
        <v>45966.927995833335</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5"/>
        <v>45966.927995833335</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45966.927995833335</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45966.927995833335</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45966.927995833335</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45966.927995833335</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45966.927995833335</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45966.927995833335</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45966.927995833335</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45966.927995833335</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45966.927995833335</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45966.927995833335</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45966.927995833335</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45966.927995833335</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45966.927995833335</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45966.927995833335</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45966.927995833335</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45966.927995833335</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45966.927995833335</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45966.927995833335</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45966.927995833335</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45966.927995833335</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45966.927995833335</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45966.927995833335</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45966.927995833335</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45966.927995833335</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45966.927995833335</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45966.927995833335</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45966.927995833335</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45966.927995833335</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45966.927995833335</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45966.927995833335</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45966.927995833335</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45966.927995833335</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45966.927995833335</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45966.927995833335</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45966.927995833335</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45966.927995833335</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45966.927995833335</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45966.927995833335</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45966.927995833335</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45966.927995833335</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45966.927995833335</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45966.927995833335</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45966.927995833335</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45966.927995833335</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45966.927995833335</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45966.927995833335</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45966.927995833335</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45966.927995833335</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45966.927995833335</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45966.927995833335</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45966.927995833335</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45966.927995833335</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45966.927995833335</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45966.927995833335</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45966.927995833335</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45966.927995833335</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45966.927995833335</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45966.927995833335</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45966.927995833335</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45966.927995833335</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45966.927995833335</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45966.927995833335</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ref="G346:G409" ca="1" si="6">IFERROR(NOW()-F346,"-")</f>
        <v>45966.927995833335</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6"/>
        <v>45966.927995833335</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45966.927995833335</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45966.927995833335</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45966.927995833335</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45966.927995833335</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45966.927995833335</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45966.927995833335</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45966.927995833335</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45966.927995833335</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45966.927995833335</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45966.927995833335</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45966.927995833335</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45966.927995833335</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45966.927995833335</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45966.927995833335</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45966.927995833335</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45966.927995833335</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45966.927995833335</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45966.927995833335</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45966.927995833335</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45966.927995833335</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45966.927995833335</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45966.927995833335</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45966.927995833335</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45966.927995833335</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45966.927995833335</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45966.927995833335</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45966.927995833335</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45966.927995833335</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45966.927995833335</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45966.927995833335</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45966.927995833335</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45966.927995833335</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45966.927995833335</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45966.927995833335</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45966.927995833335</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45966.927995833335</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45966.927995833335</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45966.927995833335</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45966.927995833335</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45966.927995833335</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45966.927995833335</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45966.927995833335</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45966.927995833335</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45966.927995833335</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45966.927995833335</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45966.927995833335</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45966.927995833335</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45966.927995833335</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45966.927995833335</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45966.927995833335</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45966.927995833335</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45966.927995833335</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45966.927995833335</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45966.927995833335</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45966.927995833335</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45966.927995833335</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45966.927995833335</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45966.927995833335</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45966.927995833335</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45966.927995833335</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45966.927995833335</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45966.927995833335</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ref="G410:G473" ca="1" si="7">IFERROR(NOW()-F410,"-")</f>
        <v>45966.927995833335</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7"/>
        <v>45966.927995833335</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45966.927995833335</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45966.927995833335</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45966.927995833335</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45966.927995833335</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45966.927995833335</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45966.927995833335</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45966.927995833335</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45966.927995833335</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45966.927995833335</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45966.927995833335</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45966.927995833335</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45966.927995833335</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45966.927995833335</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45966.927995833335</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45966.927995833335</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45966.927995833335</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45966.927995833335</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45966.927995833335</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45966.927995833335</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45966.927995833335</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45966.927995833335</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45966.927995833335</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45966.927995833335</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45966.927995833335</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45966.927995833335</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45966.927995833335</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45966.927995833335</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45966.927995833335</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45966.927995833335</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45966.927995833335</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45966.927995833335</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45966.927995833335</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45966.927995833335</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45966.927995833335</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45966.927995833335</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45966.927995833335</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45966.927995833335</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45966.927995833335</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45966.927995833335</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45966.927995833335</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45966.927995833335</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45966.927995833335</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45966.927995833335</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45966.927995833335</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45966.927995833335</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45966.927995833335</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45966.927995833335</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45966.927995833335</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45966.927995833335</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45966.927995833335</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45966.927995833335</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45966.927995833335</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45966.927995833335</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45966.927995833335</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45966.927995833335</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45966.927995833335</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45966.927995833335</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45966.927995833335</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45966.927995833335</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45966.927995833335</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45966.927995833335</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45966.927995833335</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ref="G474:G537" ca="1" si="8">IFERROR(NOW()-F474,"-")</f>
        <v>45966.927995833335</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8"/>
        <v>45966.927995833335</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45966.927995833335</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45966.927995833335</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45966.927995833335</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45966.927995833335</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45966.927995833335</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45966.927995833335</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45966.927995833335</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45966.927995833335</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45966.927995833335</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45966.927995833335</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45966.927995833335</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45966.927995833335</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45966.927995833335</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45966.927995833335</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45966.927995833335</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45966.927995833335</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45966.927995833335</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45966.927995833335</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45966.927995833335</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45966.927995833335</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45966.927995833335</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45966.927995833335</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45966.927995833335</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45966.927995833335</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45966.927995833335</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45966.927995833335</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45966.927995833335</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45966.927995833335</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45966.927995833335</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45966.927995833335</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45966.927995833335</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45966.927995833335</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45966.927995833335</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45966.927995833335</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45966.927995833335</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45966.927995833335</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45966.927995833335</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45966.927995833335</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45966.927995833335</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45966.927995833335</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45966.927995833335</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45966.927995833335</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45966.927995833335</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45966.927995833335</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45966.927995833335</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45966.927995833335</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45966.927995833335</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45966.927995833335</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45966.927995833335</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45966.927995833335</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45966.927995833335</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45966.927995833335</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45966.927995833335</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45966.927995833335</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45966.927995833335</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45966.927995833335</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45966.927995833335</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45966.927995833335</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45966.927995833335</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45966.927995833335</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45966.927995833335</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45966.927995833335</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ref="G538:G601" ca="1" si="9">IFERROR(NOW()-F538,"-")</f>
        <v>45966.927995833335</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9"/>
        <v>45966.927995833335</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45966.927995833335</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45966.927995833335</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45966.927995833335</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45966.927995833335</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45966.927995833335</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45966.927995833335</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45966.927995833335</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45966.927995833335</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45966.927995833335</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45966.927995833335</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45966.927995833335</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45966.927995833335</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45966.927995833335</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45966.927995833335</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45966.927995833335</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45966.927995833335</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45966.927995833335</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45966.927995833335</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45966.927995833335</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45966.927995833335</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45966.927995833335</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45966.927995833335</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45966.927995833335</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45966.927995833335</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45966.927995833335</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45966.927995833335</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45966.927995833335</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45966.927995833335</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45966.927995833335</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45966.927995833335</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45966.927995833335</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45966.927995833335</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45966.927995833335</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45966.927995833335</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45966.927995833335</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45966.927995833335</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45966.927995833335</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45966.927995833335</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45966.927995833335</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45966.927995833335</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45966.927995833335</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45966.927995833335</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45966.927995833335</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45966.927995833335</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45966.927995833335</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45966.927995833335</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45966.927995833335</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45966.927995833335</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45966.927995833335</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45966.927995833335</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45966.927995833335</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45966.927995833335</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45966.927995833335</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45966.927995833335</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45966.927995833335</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45966.927995833335</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45966.927995833335</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45966.927995833335</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45966.927995833335</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45966.927995833335</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45966.927995833335</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45966.927995833335</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ref="G602:G665" ca="1" si="10">IFERROR(NOW()-F602,"-")</f>
        <v>45966.927995833335</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10"/>
        <v>45966.927995833335</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45966.927995833335</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45966.927995833335</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45966.927995833335</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45966.927995833335</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45966.927995833335</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45966.927995833335</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45966.927995833335</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45966.927995833335</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45966.927995833335</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45966.927995833335</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45966.927995833335</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45966.927995833335</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45966.927995833335</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45966.927995833335</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45966.927995833335</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45966.927995833335</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45966.927995833335</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45966.927995833335</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45966.927995833335</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45966.927995833335</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45966.927995833335</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45966.927995833335</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45966.927995833335</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45966.927995833335</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45966.927995833335</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45966.927995833335</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45966.927995833335</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45966.927995833335</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45966.927995833335</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45966.927995833335</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45966.927995833335</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45966.927995833335</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45966.927995833335</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45966.927995833335</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45966.927995833335</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45966.927995833335</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45966.927995833335</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45966.927995833335</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45966.927995833335</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45966.927995833335</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45966.927995833335</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45966.927995833335</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45966.927995833335</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45966.927995833335</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45966.927995833335</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45966.927995833335</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45966.927995833335</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45966.927995833335</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45966.927995833335</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45966.927995833335</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45966.927995833335</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45966.927995833335</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45966.927995833335</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45966.927995833335</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45966.927995833335</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45966.927995833335</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45966.927995833335</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45966.927995833335</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45966.927995833335</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45966.927995833335</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45966.927995833335</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45966.927995833335</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ref="G666:G729" ca="1" si="11">IFERROR(NOW()-F666,"-")</f>
        <v>45966.927995833335</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1"/>
        <v>45966.927995833335</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45966.927995833335</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45966.927995833335</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45966.927995833335</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45966.927995833335</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45966.927995833335</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45966.927995833335</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45966.927995833335</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45966.927995833335</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45966.927995833335</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45966.927995833335</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45966.927995833335</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45966.927995833335</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45966.927995833335</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45966.927995833335</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45966.927995833335</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45966.927995833335</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45966.927995833335</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45966.927995833335</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45966.927995833335</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45966.927995833335</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45966.927995833335</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45966.927995833335</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45966.927995833335</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45966.927995833335</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45966.927995833335</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45966.927995833335</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45966.927995833335</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45966.927995833335</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45966.927995833335</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45966.927995833335</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45966.927995833335</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45966.927995833335</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45966.927995833335</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45966.927995833335</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45966.927995833335</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45966.927995833335</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45966.927995833335</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45966.927995833335</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45966.927995833335</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45966.927995833335</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45966.927995833335</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45966.927995833335</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45966.927995833335</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45966.927995833335</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45966.927995833335</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45966.927995833335</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45966.927995833335</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45966.927995833335</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45966.927995833335</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45966.927995833335</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45966.927995833335</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45966.927995833335</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45966.927995833335</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45966.927995833335</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45966.927995833335</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45966.927995833335</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45966.927995833335</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45966.927995833335</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45966.927995833335</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45966.927995833335</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45966.927995833335</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45966.927995833335</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ref="G730:G793" ca="1" si="12">IFERROR(NOW()-F730,"-")</f>
        <v>45966.927995833335</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2"/>
        <v>45966.927995833335</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45966.927995833335</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45966.927995833335</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45966.927995833335</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45966.927995833335</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45966.927995833335</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45966.927995833335</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45966.927995833335</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45966.927995833335</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45966.927995833335</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45966.927995833335</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45966.927995833335</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45966.927995833335</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45966.927995833335</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45966.927995833335</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45966.927995833335</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45966.927995833335</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45966.927995833335</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45966.927995833335</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45966.927995833335</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45966.927995833335</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45966.927995833335</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45966.927995833335</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45966.927995833335</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45966.927995833335</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45966.927995833335</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45966.927995833335</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45966.927995833335</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45966.927995833335</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45966.927995833335</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45966.927995833335</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45966.927995833335</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45966.927995833335</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45966.927995833335</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45966.927995833335</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45966.927995833335</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45966.927995833335</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45966.927995833335</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45966.927995833335</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45966.927995833335</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45966.927995833335</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45966.927995833335</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45966.927995833335</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45966.927995833335</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45966.927995833335</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45966.927995833335</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45966.927995833335</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45966.927995833335</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45966.927995833335</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45966.927995833335</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45966.927995833335</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45966.927995833335</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45966.927995833335</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45966.927995833335</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45966.927995833335</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45966.927995833335</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45966.927995833335</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45966.927995833335</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45966.927995833335</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45966.927995833335</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45966.927995833335</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45966.927995833335</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45966.927995833335</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ref="G794:G857" ca="1" si="13">IFERROR(NOW()-F794,"-")</f>
        <v>45966.927995833335</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3"/>
        <v>45966.927995833335</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45966.927995833335</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45966.927995833335</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45966.927995833335</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45966.927995833335</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45966.927995833335</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45966.927995833335</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45966.927995833335</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45966.927995833335</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45966.927995833335</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45966.927995833335</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45966.927995833335</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45966.927995833335</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45966.927995833335</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45966.927995833335</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45966.927995833335</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45966.927995833335</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45966.927995833335</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45966.927995833335</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45966.927995833335</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45966.927995833335</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45966.927995833335</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45966.927995833335</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45966.927995833335</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45966.927995833335</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45966.927995833335</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45966.927995833335</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45966.927995833335</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45966.927995833335</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45966.927995833335</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45966.927995833335</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45966.927995833335</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45966.927995833335</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45966.927995833335</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45966.927995833335</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45966.927995833335</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45966.927995833335</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45966.927995833335</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45966.927995833335</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45966.927995833335</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45966.927995833335</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45966.927995833335</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45966.927995833335</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45966.927995833335</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45966.927995833335</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45966.927995833335</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45966.927995833335</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45966.927995833335</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45966.927995833335</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45966.927995833335</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45966.927995833335</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45966.927995833335</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45966.927995833335</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45966.927995833335</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45966.927995833335</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45966.927995833335</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45966.927995833335</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45966.927995833335</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45966.927995833335</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45966.927995833335</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45966.927995833335</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45966.927995833335</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45966.927995833335</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ref="G858:G921" ca="1" si="14">IFERROR(NOW()-F858,"-")</f>
        <v>45966.927995833335</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4"/>
        <v>45966.927995833335</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45966.927995833335</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45966.927995833335</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45966.927995833335</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45966.927995833335</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45966.927995833335</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45966.927995833335</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45966.927995833335</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45966.927995833335</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45966.927995833335</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45966.927995833335</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45966.927995833335</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45966.927995833335</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45966.927995833335</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45966.927995833335</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45966.927995833335</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45966.927995833335</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45966.927995833335</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45966.927995833335</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45966.927995833335</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45966.927995833335</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45966.927995833335</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45966.927995833335</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45966.927995833335</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45966.927995833335</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45966.927995833335</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45966.927995833335</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45966.927995833335</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45966.927995833335</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45966.927995833335</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45966.927995833335</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45966.927995833335</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45966.927995833335</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45966.927995833335</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45966.927995833335</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45966.927995833335</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45966.927995833335</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45966.927995833335</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45966.927995833335</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45966.927995833335</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45966.927995833335</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45966.927995833335</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45966.927995833335</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45966.927995833335</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45966.927995833335</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45966.927995833335</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45966.927995833335</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45966.927995833335</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45966.927995833335</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45966.927995833335</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45966.927995833335</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45966.927995833335</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45966.927995833335</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45966.927995833335</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45966.927995833335</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45966.927995833335</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45966.927995833335</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45966.927995833335</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45966.927995833335</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45966.927995833335</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45966.927995833335</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45966.927995833335</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45966.927995833335</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ref="G922:G985" ca="1" si="15">IFERROR(NOW()-F922,"-")</f>
        <v>45966.927995833335</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5"/>
        <v>45966.927995833335</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45966.927995833335</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45966.927995833335</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45966.927995833335</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45966.927995833335</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45966.927995833335</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45966.927995833335</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45966.927995833335</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45966.927995833335</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45966.927995833335</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45966.927995833335</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45966.927995833335</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45966.927995833335</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45966.927995833335</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45966.927995833335</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45966.927995833335</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45966.927995833335</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45966.927995833335</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45966.927995833335</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45966.927995833335</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45966.927995833335</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45966.927995833335</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45966.927995833335</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45966.927995833335</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45966.927995833335</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45966.927995833335</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45966.927995833335</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45966.927995833335</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45966.927995833335</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45966.927995833335</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45966.927995833335</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45966.927995833335</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45966.927995833335</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45966.927995833335</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45966.927995833335</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45966.927995833335</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45966.927995833335</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45966.927995833335</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45966.927995833335</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45966.927995833335</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45966.927995833335</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45966.927995833335</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45966.927995833335</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45966.927995833335</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45966.927995833335</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45966.927995833335</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45966.927995833335</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45966.927995833335</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45966.927995833335</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45966.927995833335</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45966.927995833335</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45966.927995833335</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45966.927995833335</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45966.927995833335</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45966.927995833335</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45966.927995833335</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45966.927995833335</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45966.927995833335</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45966.927995833335</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45966.927995833335</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45966.927995833335</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45966.927995833335</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45966.927995833335</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ref="G986:G1049" ca="1" si="16">IFERROR(NOW()-F986,"-")</f>
        <v>45966.927995833335</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6"/>
        <v>45966.927995833335</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45966.927995833335</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45966.927995833335</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45966.927995833335</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45966.927995833335</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45966.927995833335</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45966.927995833335</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45966.927995833335</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45966.927995833335</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45966.927995833335</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45966.927995833335</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45966.927995833335</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45966.927995833335</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45966.927995833335</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45966.927995833335</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45966.927995833335</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45966.927995833335</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45966.927995833335</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45966.927995833335</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45966.927995833335</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45966.927995833335</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45966.927995833335</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45966.927995833335</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45966.927995833335</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45966.927995833335</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45966.927995833335</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45966.927995833335</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45966.927995833335</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45966.927995833335</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45966.927995833335</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45966.927995833335</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45966.927995833335</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45966.927995833335</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45966.927995833335</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45966.927995833335</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45966.927995833335</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45966.927995833335</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45966.927995833335</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45966.927995833335</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45966.927995833335</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45966.927995833335</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45966.927995833335</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45966.927995833335</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45966.927995833335</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45966.927995833335</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45966.927995833335</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45966.927995833335</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45966.927995833335</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45966.927995833335</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45966.927995833335</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45966.927995833335</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45966.927995833335</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45966.927995833335</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45966.927995833335</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45966.927995833335</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45966.927995833335</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45966.927995833335</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45966.927995833335</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45966.927995833335</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45966.927995833335</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45966.927995833335</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45966.927995833335</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45966.927995833335</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ref="G1050:G1064" ca="1" si="17">IFERROR(NOW()-F1050,"-")</f>
        <v>45966.927995833335</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7"/>
        <v>45966.927995833335</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45966.927995833335</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45966.927995833335</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45966.927995833335</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45966.927995833335</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45966.927995833335</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45966.927995833335</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45966.927995833335</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45966.927995833335</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45966.927995833335</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45966.927995833335</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45966.927995833335</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45966.927995833335</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45966.927995833335</v>
      </c>
      <c r="H1064" s="22"/>
      <c r="I1064" s="19" t="str">
        <f>IFERROR(VLOOKUP(D1064,DB!A:F,6,0),"")</f>
        <v/>
      </c>
      <c r="J1064" s="18" t="str">
        <f>IFERROR(VLOOKUP(D1064,DB!A:G,7,0),"")</f>
        <v/>
      </c>
      <c r="K1064" s="46"/>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9"/>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39113</v>
      </c>
      <c r="B2" s="93" t="str">
        <f>IFERROR(VLOOKUP(D2,DB!A:K,11,0),"")</f>
        <v>R4</v>
      </c>
      <c r="C2" s="96">
        <v>1</v>
      </c>
      <c r="D2" s="93" t="s">
        <v>35092</v>
      </c>
      <c r="E2" s="97" t="s">
        <v>39021</v>
      </c>
      <c r="F2" s="98">
        <v>45703.480717592596</v>
      </c>
      <c r="G2" s="99">
        <f ca="1">IFERROR(NOW()-F2,"")</f>
        <v>263.44727824073925</v>
      </c>
      <c r="H2" s="98">
        <v>45703.474768518521</v>
      </c>
      <c r="I2" s="98" t="str">
        <f>IFERROR(VLOOKUP(D2,DB!A:F,6,0),"")</f>
        <v>SCECO</v>
      </c>
      <c r="J2" s="98" t="str">
        <f>IFERROR(VLOOKUP(D2,DB!A:G,7,0),"")</f>
        <v>Dead</v>
      </c>
      <c r="K2" s="100" t="s">
        <v>39114</v>
      </c>
      <c r="L2" s="93" t="str">
        <f>IFERROR(VLOOKUP(D2,DB!A:I,9,0),"")</f>
        <v>Latis</v>
      </c>
    </row>
    <row r="3" spans="1:16" ht="15" customHeight="1">
      <c r="A3" s="118" t="s">
        <v>39115</v>
      </c>
      <c r="B3" s="118" t="str">
        <f>IFERROR(VLOOKUP(D3,DB!A:K,11,0),"")</f>
        <v>R4</v>
      </c>
      <c r="C3" s="119">
        <v>1</v>
      </c>
      <c r="D3" s="93" t="s">
        <v>36846</v>
      </c>
      <c r="E3" s="97" t="s">
        <v>39021</v>
      </c>
      <c r="F3" s="122">
        <v>45966.783495370371</v>
      </c>
      <c r="G3" s="123">
        <f ca="1">IFERROR(NOW()-F3,"")</f>
        <v>0.14450046296406072</v>
      </c>
      <c r="H3" s="122">
        <v>45966.777777777781</v>
      </c>
      <c r="I3" s="118" t="str">
        <f>IFERROR(VLOOKUP(D3,DB!A:F,6,0),"")</f>
        <v>Generator-SG</v>
      </c>
      <c r="J3" s="118" t="str">
        <f>IFERROR(VLOOKUP(D3,DB!A:G,7,0),"")</f>
        <v>Dead</v>
      </c>
      <c r="K3" s="124" t="s">
        <v>39116</v>
      </c>
      <c r="L3" s="120" t="str">
        <f>IFERROR(VLOOKUP(D3,DB!A:I,9,0),"")</f>
        <v>Latis</v>
      </c>
    </row>
    <row r="4" spans="1:16" ht="15" customHeight="1">
      <c r="A4" s="118" t="s">
        <v>39117</v>
      </c>
      <c r="B4" s="118" t="str">
        <f>IFERROR(VLOOKUP(D4,DB!A:K,11,0),"")</f>
        <v>R4</v>
      </c>
      <c r="C4" s="119">
        <v>1</v>
      </c>
      <c r="D4" s="93" t="s">
        <v>36478</v>
      </c>
      <c r="E4" s="97" t="s">
        <v>39021</v>
      </c>
      <c r="F4" s="122">
        <v>45966.923611111109</v>
      </c>
      <c r="G4" s="123">
        <f ca="1">IFERROR(NOW()-F4,"")</f>
        <v>4.3847222259500995E-3</v>
      </c>
      <c r="H4" s="122">
        <v>45966.917939814812</v>
      </c>
      <c r="I4" s="118" t="str">
        <f>IFERROR(VLOOKUP(D4,DB!A:F,6,0),"")</f>
        <v>Generator-SG</v>
      </c>
      <c r="J4" s="118" t="str">
        <f>IFERROR(VLOOKUP(D4,DB!A:G,7,0),"")</f>
        <v>Dead</v>
      </c>
      <c r="K4" s="124" t="s">
        <v>39116</v>
      </c>
      <c r="L4" s="120" t="str">
        <f>IFERROR(VLOOKUP(D4,DB!A:I,9,0),"")</f>
        <v>Latis</v>
      </c>
    </row>
    <row r="5" spans="1:16" ht="15" customHeight="1">
      <c r="A5" s="118"/>
      <c r="B5" s="118" t="str">
        <f>IFERROR(VLOOKUP(D5,DB!A:K,11,0),"")</f>
        <v/>
      </c>
      <c r="C5" s="119"/>
      <c r="D5" s="93"/>
      <c r="E5" s="97"/>
      <c r="F5" s="122"/>
      <c r="G5" s="123">
        <f ca="1">IFERROR(NOW()-F5,"")</f>
        <v>45966.927995833335</v>
      </c>
      <c r="H5" s="122"/>
      <c r="I5" s="118" t="str">
        <f>IFERROR(VLOOKUP(D5,DB!A:F,6,0),"")</f>
        <v/>
      </c>
      <c r="J5" s="118" t="str">
        <f>IFERROR(VLOOKUP(D5,DB!A:G,7,0),"")</f>
        <v/>
      </c>
      <c r="K5" s="124"/>
      <c r="L5" s="120" t="str">
        <f>IFERROR(VLOOKUP(D5,DB!A:I,9,0),"")</f>
        <v/>
      </c>
    </row>
    <row r="6" spans="1:16" ht="15" customHeight="1">
      <c r="A6" s="118"/>
      <c r="B6" s="118" t="str">
        <f>IFERROR(VLOOKUP(D6,DB!A:K,11,0),"")</f>
        <v/>
      </c>
      <c r="C6" s="93"/>
      <c r="D6" s="93"/>
      <c r="E6" s="97"/>
      <c r="F6" s="122"/>
      <c r="G6" s="123">
        <f ca="1">IFERROR(NOW()-F6,"")</f>
        <v>45966.927995833335</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45966.927995833335</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45966.927995833335</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45966.927995833335</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45966.927995833335</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97"/>
      <c r="F11" s="122"/>
      <c r="G11" s="123">
        <f ca="1">IFERROR(NOW()-F11,"")</f>
        <v>45966.927995833335</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45966.927995833335</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45966.927995833335</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97"/>
      <c r="F14" s="122"/>
      <c r="G14" s="123">
        <f ca="1">IFERROR(NOW()-F14,"")</f>
        <v>45966.927995833335</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45966.927995833335</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45966.927995833335</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45966.927995833335</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93"/>
      <c r="E18" s="97"/>
      <c r="F18" s="122"/>
      <c r="G18" s="123">
        <f ca="1">IFERROR(NOW()-F18,"")</f>
        <v>45966.927995833335</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93"/>
      <c r="E19" s="97"/>
      <c r="F19" s="122"/>
      <c r="G19" s="123">
        <f ca="1">IFERROR(NOW()-F19,"")</f>
        <v>45966.927995833335</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45966.927995833335</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45966.927995833335</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45966.927995833335</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93"/>
      <c r="E23" s="97"/>
      <c r="F23" s="122"/>
      <c r="G23" s="123">
        <f ca="1">IFERROR(NOW()-F23,"")</f>
        <v>45966.927995833335</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45966.927995833335</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45966.927995833335</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45966.927995833335</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45966.927995833335</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45966.927995833335</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45966.927995833335</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45966.927995833335</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45966.927995833335</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45966.927995833335</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45966.927995833335</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45966.927995833335</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45966.927995833335</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45966.927995833335</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45966.927995833335</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45966.927995833335</v>
      </c>
      <c r="H38" s="122"/>
      <c r="I38" s="118" t="str">
        <f>IFERROR(VLOOKUP(D38,DB!A:F,6,0),"")</f>
        <v/>
      </c>
      <c r="J38" s="118" t="str">
        <f>IFERROR(VLOOKUP(D38,DB!A:G,7,0),"")</f>
        <v/>
      </c>
      <c r="K38" s="124"/>
      <c r="L38" s="120" t="str">
        <f>IFERROR(VLOOKUP(D38,DB!A:I,9,0),"")</f>
        <v/>
      </c>
    </row>
    <row r="39" spans="1:12" ht="15" customHeight="1">
      <c r="A39" s="125"/>
      <c r="B39" s="125" t="str">
        <f>IFERROR(VLOOKUP(D39,DB!A:K,11,0),"")</f>
        <v/>
      </c>
      <c r="C39" s="126"/>
      <c r="D39" s="127"/>
      <c r="E39" s="128"/>
      <c r="F39" s="129"/>
      <c r="G39" s="130">
        <f ca="1">IFERROR(NOW()-F39,"")</f>
        <v>45966.927995833335</v>
      </c>
      <c r="H39" s="129"/>
      <c r="I39" s="125" t="str">
        <f>IFERROR(VLOOKUP(D39,DB!A:F,6,0),"")</f>
        <v/>
      </c>
      <c r="J39" s="125" t="str">
        <f>IFERROR(VLOOKUP(D39,DB!A:G,7,0),"")</f>
        <v/>
      </c>
      <c r="K39" s="131"/>
      <c r="L39" s="127" t="str">
        <f>IFERROR(VLOOKUP(D39,DB!A:I,9,0),"")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5"/>
  <sheetViews>
    <sheetView tabSelected="1" workbookViewId="0">
      <selection activeCell="D6" sqref="D6"/>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39118</v>
      </c>
      <c r="B2" s="37" t="str">
        <f>IFERROR(VLOOKUP(D2,DB!A:K,11,0),"")</f>
        <v>R5</v>
      </c>
      <c r="C2" s="37">
        <v>3</v>
      </c>
      <c r="D2" s="117" t="s">
        <v>36011</v>
      </c>
      <c r="E2" s="37" t="s">
        <v>39021</v>
      </c>
      <c r="F2" s="38">
        <v>45891.832060185188</v>
      </c>
      <c r="G2" s="143">
        <f ca="1">IFERROR(NOW()-F2,"")</f>
        <v>75.095935648147133</v>
      </c>
      <c r="H2" s="38">
        <v>45891.790393518517</v>
      </c>
      <c r="I2" s="37" t="str">
        <f>IFERROR(VLOOKUP(D2,DB!A:F,6,0),"")</f>
        <v>Generator-SG</v>
      </c>
      <c r="J2" s="37" t="str">
        <f>IFERROR(VLOOKUP(D2,DB!A:G,7,0),"")</f>
        <v>Vandalized</v>
      </c>
      <c r="K2" s="37" t="s">
        <v>39119</v>
      </c>
      <c r="L2" s="37" t="str">
        <f>IFERROR(VLOOKUP(D2,DB!A:I,9,0),"")</f>
        <v>Latis</v>
      </c>
      <c r="M2" s="116"/>
    </row>
    <row r="3" spans="1:13" ht="30.75">
      <c r="A3" s="37" t="s">
        <v>39120</v>
      </c>
      <c r="B3" s="37" t="str">
        <f>IFERROR(VLOOKUP(D3,DB!A:K,11,0),"")</f>
        <v>R5</v>
      </c>
      <c r="C3" s="37">
        <v>1</v>
      </c>
      <c r="D3" s="37" t="s">
        <v>33268</v>
      </c>
      <c r="E3" s="37" t="s">
        <v>39104</v>
      </c>
      <c r="F3" s="38">
        <v>45926.188877314817</v>
      </c>
      <c r="G3" s="143">
        <f t="shared" ref="G3" ca="1" si="0">IFERROR(NOW()-F3,"")</f>
        <v>40.739118518518808</v>
      </c>
      <c r="H3" s="38">
        <v>45926.158159722225</v>
      </c>
      <c r="I3" s="37" t="str">
        <f>IFERROR(VLOOKUP(D3,DB!A:F,6,0),"")</f>
        <v>SCECO</v>
      </c>
      <c r="J3" s="37" t="str">
        <f>IFERROR(VLOOKUP(D3,DB!A:G,7,0),"")</f>
        <v>Good</v>
      </c>
      <c r="K3" s="37" t="s">
        <v>39121</v>
      </c>
      <c r="L3" s="37" t="str">
        <f>IFERROR(VLOOKUP(D3,DB!A:I,9,0),"")</f>
        <v>Latis</v>
      </c>
      <c r="M3" s="116"/>
    </row>
    <row r="4" spans="1:13" ht="48" customHeight="1">
      <c r="A4" s="151" t="s">
        <v>39122</v>
      </c>
      <c r="B4" s="151" t="str">
        <f>IFERROR(VLOOKUP(D4,DB!A:K,11,0),"")</f>
        <v>R5</v>
      </c>
      <c r="C4" s="151">
        <v>1</v>
      </c>
      <c r="D4" s="151" t="s">
        <v>34758</v>
      </c>
      <c r="E4" s="151" t="s">
        <v>39104</v>
      </c>
      <c r="F4" s="152">
        <v>45948.661111111112</v>
      </c>
      <c r="G4" s="153">
        <f ca="1">IFERROR(NOW()-F4,"")</f>
        <v>18.26688472222304</v>
      </c>
      <c r="H4" s="152">
        <v>45948.661111111112</v>
      </c>
      <c r="I4" s="151" t="str">
        <f>IFERROR(VLOOKUP(D4,DB!A:F,6,0),"")</f>
        <v>SCECO</v>
      </c>
      <c r="J4" s="151" t="str">
        <f>IFERROR(VLOOKUP(D4,DB!A:G,7,0),"")</f>
        <v>Dead</v>
      </c>
      <c r="K4" s="151" t="s">
        <v>39123</v>
      </c>
      <c r="L4" s="151" t="str">
        <f>IFERROR(VLOOKUP(D4,DB!A:I,9,0),"")</f>
        <v>Latis</v>
      </c>
    </row>
    <row r="5" spans="1:13" ht="15">
      <c r="A5" s="151" t="s">
        <v>39124</v>
      </c>
      <c r="B5" s="151" t="str">
        <f>IFERROR(VLOOKUP(D5,DB!A:K,11,0),"")</f>
        <v>R5</v>
      </c>
      <c r="C5" s="151">
        <v>1</v>
      </c>
      <c r="D5" s="151" t="s">
        <v>28142</v>
      </c>
      <c r="E5" s="151" t="s">
        <v>39021</v>
      </c>
      <c r="F5" s="152">
        <v>45966.921342592592</v>
      </c>
      <c r="G5" s="153">
        <f ca="1">IFERROR(NOW()-F5,"")</f>
        <v>6.6532407436170615E-3</v>
      </c>
      <c r="H5" s="152">
        <v>45966.903622685182</v>
      </c>
      <c r="I5" s="151" t="str">
        <f>IFERROR(VLOOKUP(D5,DB!A:F,6,0),"")</f>
        <v>SCECO</v>
      </c>
      <c r="J5" s="151" t="str">
        <f>IFERROR(VLOOKUP(D5,DB!A:G,7,0),"")</f>
        <v>No BB Shifted</v>
      </c>
      <c r="K5" s="151" t="s">
        <v>39125</v>
      </c>
      <c r="L5" s="151" t="str">
        <f>IFERROR(VLOOKUP(D5,DB!A:I,9,0),"")</f>
        <v>Latis</v>
      </c>
    </row>
    <row r="6" spans="1:13" ht="15">
      <c r="A6" s="151"/>
      <c r="B6" s="151" t="str">
        <f>IFERROR(VLOOKUP(D6,DB!A:K,11,0),"")</f>
        <v/>
      </c>
      <c r="C6" s="151"/>
      <c r="D6" s="151"/>
      <c r="E6" s="151"/>
      <c r="F6" s="152"/>
      <c r="G6" s="153">
        <f ca="1">IFERROR(NOW()-F6,"")</f>
        <v>45966.927995833335</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45966.927995833335</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45966.927995833335</v>
      </c>
      <c r="H8" s="152"/>
      <c r="I8" s="151" t="str">
        <f>IFERROR(VLOOKUP(D8,DB!A:F,6,0),"")</f>
        <v/>
      </c>
      <c r="J8" s="151" t="str">
        <f>IFERROR(VLOOKUP(D8,DB!A:G,7,0),"")</f>
        <v/>
      </c>
      <c r="K8" s="151"/>
      <c r="L8" s="151" t="str">
        <f>IFERROR(VLOOKUP(D8,DB!A:I,9,0),"")</f>
        <v/>
      </c>
    </row>
    <row r="9" spans="1:13" ht="15">
      <c r="A9" s="151"/>
      <c r="B9" s="151"/>
      <c r="C9" s="151"/>
      <c r="D9" s="151"/>
      <c r="E9" s="151"/>
      <c r="F9" s="152"/>
      <c r="G9" s="153">
        <f ca="1">IFERROR(NOW()-F9,"")</f>
        <v>45966.927995833335</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45966.927995833335</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45966.927995833335</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45966.927995833335</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45966.927995833335</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45966.927995833335</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45966.927995833335</v>
      </c>
      <c r="H15" s="152"/>
      <c r="I15" s="151" t="str">
        <f>IFERROR(VLOOKUP(D15,DB!A:F,6,0),"")</f>
        <v/>
      </c>
      <c r="J15" s="151" t="str">
        <f>IFERROR(VLOOKUP(D15,DB!A:G,7,0),"")</f>
        <v/>
      </c>
      <c r="K15" s="151"/>
      <c r="L15" s="151" t="str">
        <f>IFERROR(VLOOKUP(D15,DB!A:I,9,0),"")</f>
        <v/>
      </c>
    </row>
    <row r="16" spans="1:13" ht="15.75">
      <c r="A16" s="151"/>
      <c r="B16" s="151" t="str">
        <f>IFERROR(VLOOKUP(D16,DB!A:K,11,0),"")</f>
        <v/>
      </c>
      <c r="C16" s="151"/>
      <c r="D16" s="175"/>
      <c r="E16" s="151"/>
      <c r="F16" s="152"/>
      <c r="G16" s="153">
        <f ca="1">IFERROR(NOW()-F16,"")</f>
        <v>45966.927995833335</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45966.927995833335</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45966.927995833335</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45966.927995833335</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45966.927995833335</v>
      </c>
      <c r="H20" s="152"/>
      <c r="I20" s="151" t="str">
        <f>IFERROR(VLOOKUP(D20,DB!A:F,6,0),"")</f>
        <v/>
      </c>
      <c r="J20" s="151" t="str">
        <f>IFERROR(VLOOKUP(D20,DB!A:G,7,0),"")</f>
        <v/>
      </c>
      <c r="K20" s="151"/>
      <c r="L20" s="151" t="str">
        <f>IFERROR(VLOOKUP(D20,DB!A:I,9,0),"")</f>
        <v/>
      </c>
    </row>
    <row r="21" spans="1:12" ht="15.75">
      <c r="A21" s="151"/>
      <c r="B21" s="151" t="str">
        <f>IFERROR(VLOOKUP(D21,DB!A:K,11,0),"")</f>
        <v/>
      </c>
      <c r="C21" s="151"/>
      <c r="D21" s="175"/>
      <c r="E21" s="151"/>
      <c r="F21" s="152"/>
      <c r="G21" s="153">
        <f ca="1">IFERROR(NOW()-F21,"")</f>
        <v>45966.927995833335</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45966.927995833335</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45966.927995833335</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45966.927995833335</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45966.927995833335</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45966.927995833335</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45966.927995833335</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45966.927995833335</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45966.927995833335</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45966.927995833335</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45966.927995833335</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45966.927995833335</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45966.927995833335</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45966.927995833335</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45966.927995833335</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45966.927995833335</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45966.927995833335</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45966.927995833335</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45966.927995833335</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45966.927995833335</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45966.927995833335</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45966.927995833335</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45966.927995833335</v>
      </c>
      <c r="H43" s="152"/>
      <c r="I43" s="151" t="str">
        <f>IFERROR(VLOOKUP(D43,DB!A:F,6,0),"")</f>
        <v/>
      </c>
      <c r="J43" s="151" t="str">
        <f>IFERROR(VLOOKUP(D43,DB!A:G,7,0),"")</f>
        <v/>
      </c>
      <c r="K43" s="151"/>
      <c r="L43" s="151" t="str">
        <f>IFERROR(VLOOKUP(D43,DB!A:I,9,0),"")</f>
        <v/>
      </c>
    </row>
    <row r="44" spans="1:12" ht="15">
      <c r="A44" s="157"/>
      <c r="B44" s="157" t="str">
        <f>IFERROR(VLOOKUP(D44,DB!A:K,11,0),"")</f>
        <v/>
      </c>
      <c r="C44" s="157"/>
      <c r="D44" s="157"/>
      <c r="E44" s="157"/>
      <c r="F44" s="158"/>
      <c r="G44" s="159">
        <f ca="1">IFERROR(NOW()-F44,"")</f>
        <v>45966.927995833335</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45966.927995833335</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45966.927995833335</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45966.927995833335</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45966.927995833335</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45966.927995833335</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45966.927995833335</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45966.927995833335</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45966.927995833335</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45966.927995833335</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45966.927995833335</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45966.927995833335</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45966.927995833335</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45966.927995833335</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45966.927995833335</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45966.927995833335</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45966.927995833335</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45966.927995833335</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45966.927995833335</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45966.927995833335</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45966.927995833335</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45966.927995833335</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45966.927995833335</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45966.927995833335</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45966.927995833335</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45966.927995833335</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45966.927995833335</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45966.927995833335</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45966.927995833335</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45966.927995833335</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45966.927995833335</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45966.927995833335</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45966.927995833335</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45966.927995833335</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45966.927995833335</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45966.927995833335</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45966.927995833335</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45966.927995833335</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45966.927995833335</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45966.927995833335</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45966.927995833335</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45966.927995833335</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45966.927995833335</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45966.927995833335</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45966.927995833335</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45966.927995833335</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45966.927995833335</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45966.927995833335</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45966.927995833335</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45966.927995833335</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45966.927995833335</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45966.927995833335</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45966.927995833335</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45966.927995833335</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45966.927995833335</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45966.927995833335</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45966.927995833335</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45966.927995833335</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45966.927995833335</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45966.927995833335</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45966.927995833335</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45966.927995833335</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45966.927995833335</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45966.927995833335</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45966.927995833335</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45966.927995833335</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45966.927995833335</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45966.927995833335</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45966.927995833335</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45966.927995833335</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45966.927995833335</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45966.927995833335</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45966.927995833335</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45966.927995833335</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45966.927995833335</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45966.927995833335</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45966.927995833335</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45966.927995833335</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45966.927995833335</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45966.927995833335</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45966.927995833335</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45966.927995833335</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45966.927995833335</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45966.927995833335</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45966.927995833335</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45966.927995833335</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45966.927995833335</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45966.927995833335</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45966.927995833335</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45966.927995833335</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45966.927995833335</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45966.927995833335</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45966.927995833335</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45966.927995833335</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45966.927995833335</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45966.927995833335</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45966.927995833335</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45966.927995833335</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45966.927995833335</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45966.927995833335</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45966.927995833335</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45966.927995833335</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45966.927995833335</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45966.927995833335</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45966.927995833335</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45966.927995833335</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45966.927995833335</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45966.927995833335</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45966.927995833335</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45966.927995833335</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45966.927995833335</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45966.927995833335</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45966.927995833335</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45966.927995833335</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45966.927995833335</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45966.927995833335</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45966.927995833335</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45966.927995833335</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45966.927995833335</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45966.927995833335</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45966.927995833335</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45966.927995833335</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45966.927995833335</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45966.927995833335</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45966.927995833335</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45966.927995833335</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45966.927995833335</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45966.927995833335</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45966.927995833335</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45966.927995833335</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45966.927995833335</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45966.927995833335</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45966.927995833335</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45966.927995833335</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45966.927995833335</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45966.927995833335</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45966.927995833335</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45966.927995833335</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45966.927995833335</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45966.927995833335</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45966.927995833335</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45966.927995833335</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45966.927995833335</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45966.927995833335</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45966.927995833335</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45966.927995833335</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45966.927995833335</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45966.927995833335</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45966.927995833335</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45966.927995833335</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45966.927995833335</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45966.927995833335</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45966.927995833335</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45966.927995833335</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45966.927995833335</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45966.927995833335</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45966.927995833335</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45966.927995833335</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45966.927995833335</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45966.927995833335</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45966.927995833335</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45966.927995833335</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45966.927995833335</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45966.927995833335</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45966.927995833335</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45966.927995833335</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45966.927995833335</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45966.927995833335</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45966.927995833335</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45966.927995833335</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45966.927995833335</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45966.927995833335</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45966.927995833335</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45966.927995833335</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45966.927995833335</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45966.927995833335</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45966.927995833335</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45966.927995833335</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45966.927995833335</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45966.927995833335</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45966.927995833335</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45966.927995833335</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45966.927995833335</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45966.927995833335</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45966.927995833335</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45966.927995833335</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45966.927995833335</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45966.927995833335</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45966.927995833335</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45966.927995833335</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45966.927995833335</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45966.927995833335</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45966.927995833335</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45966.927995833335</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45966.927995833335</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45966.927995833335</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45966.927995833335</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45966.927995833335</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45966.927995833335</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45966.927995833335</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45966.927995833335</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45966.927995833335</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45966.927995833335</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45966.927995833335</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45966.927995833335</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45966.927995833335</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45966.927995833335</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45966.927995833335</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45966.927995833335</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45966.927995833335</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45966.927995833335</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45966.927995833335</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45966.927995833335</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45966.927995833335</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45966.927995833335</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45966.927995833335</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45966.927995833335</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45966.927995833335</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45966.927995833335</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45966.927995833335</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45966.927995833335</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45966.927995833335</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45966.927995833335</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45966.927995833335</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45966.927995833335</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45966.927995833335</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45966.927995833335</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45966.927995833335</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45966.927995833335</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45966.927995833335</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45966.927995833335</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45966.927995833335</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45966.927995833335</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45966.927995833335</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45966.927995833335</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45966.927995833335</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45966.927995833335</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45966.927995833335</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45966.927995833335</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45966.927995833335</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45966.927995833335</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45966.927995833335</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45966.927995833335</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45966.927995833335</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45966.927995833335</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45966.927995833335</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45966.927995833335</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45966.927995833335</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45966.927995833335</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45966.927995833335</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45966.927995833335</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45966.927995833335</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45966.927995833335</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45966.927995833335</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45966.927995833335</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45966.927995833335</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45966.927995833335</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45966.927995833335</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45966.927995833335</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45966.927995833335</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45966.927995833335</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45966.927995833335</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45966.927995833335</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45966.927995833335</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45966.927995833335</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45966.927995833335</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45966.927995833335</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45966.927995833335</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45966.927995833335</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45966.927995833335</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45966.927995833335</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45966.927995833335</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45966.927995833335</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45966.927995833335</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45966.927995833335</v>
      </c>
      <c r="H318" s="158"/>
      <c r="I318" s="157" t="str">
        <f>IFERROR(VLOOKUP(D318,DB!A:F,6,0),"")</f>
        <v/>
      </c>
      <c r="J318" s="157" t="str">
        <f>IFERROR(VLOOKUP(D318,DB!A:G,7,0),"")</f>
        <v/>
      </c>
      <c r="K318" s="157"/>
      <c r="L318" s="157" t="str">
        <f>IFERROR(VLOOKUP(D318,DB!A:I,9,0),"")</f>
        <v/>
      </c>
    </row>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8" ht="15"/>
    <row r="429" ht="15"/>
    <row r="430" ht="15"/>
    <row r="431" ht="15"/>
    <row r="432" ht="15"/>
    <row r="433" ht="15"/>
    <row r="434" ht="15"/>
    <row r="435" ht="15"/>
    <row r="436" ht="15"/>
    <row r="437" ht="15"/>
    <row r="438"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8" ht="15"/>
    <row r="529" ht="15"/>
    <row r="530" ht="15"/>
    <row r="531" ht="15"/>
    <row r="532" ht="15"/>
    <row r="557" ht="15"/>
    <row r="558" ht="15"/>
    <row r="559" ht="15"/>
    <row r="560" ht="15"/>
    <row r="561" ht="15"/>
    <row r="562" ht="15"/>
    <row r="563" ht="15"/>
    <row r="564" ht="15"/>
    <row r="565" ht="15"/>
    <row r="566" ht="15"/>
    <row r="567"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856" ht="15"/>
    <row r="857" ht="15"/>
    <row r="858" ht="15"/>
    <row r="859" ht="15"/>
    <row r="860" ht="15"/>
    <row r="861" ht="15"/>
    <row r="862"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9" ht="15"/>
    <row r="1080" ht="15"/>
    <row r="1081"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03" ht="15"/>
    <row r="1104" ht="15"/>
    <row r="1105" ht="15"/>
    <row r="1106" ht="15"/>
    <row r="1107" ht="15"/>
    <row r="1108" ht="15"/>
    <row r="1109" ht="15"/>
    <row r="1111" ht="15"/>
    <row r="1112" ht="15"/>
    <row r="1113" ht="15"/>
    <row r="1114" ht="15"/>
    <row r="1115" ht="15"/>
    <row r="1116"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3" ht="15"/>
    <row r="1194" ht="15"/>
    <row r="1195" ht="15"/>
    <row r="1198" ht="15"/>
    <row r="1199" ht="15"/>
    <row r="1202" ht="15"/>
    <row r="1203" ht="15"/>
    <row r="1204" ht="15"/>
    <row r="1205" ht="15"/>
    <row r="1206" ht="15"/>
    <row r="1207" ht="15"/>
    <row r="1208" ht="15"/>
    <row r="1209" ht="15"/>
    <row r="1210" ht="15"/>
    <row r="1216" ht="15"/>
    <row r="1217" ht="15"/>
    <row r="1218" ht="15"/>
    <row r="1219" ht="15"/>
    <row r="1220" ht="15"/>
    <row r="1221" ht="15"/>
    <row r="1222" ht="15"/>
    <row r="1223" ht="15"/>
    <row r="1224" ht="15"/>
    <row r="1232" ht="15"/>
    <row r="1233" ht="15"/>
    <row r="1234" ht="15"/>
    <row r="1235" ht="15"/>
    <row r="1236" ht="15"/>
    <row r="1237" ht="15"/>
    <row r="1238" ht="15"/>
    <row r="1239" ht="15"/>
    <row r="1240" ht="15"/>
    <row r="1241" ht="15"/>
    <row r="1242" ht="15"/>
    <row r="1243" ht="15"/>
    <row r="1244" ht="15"/>
    <row r="1245" ht="15"/>
    <row r="1246" ht="15"/>
    <row r="1247" ht="15"/>
    <row r="1248" ht="15"/>
    <row r="1250" ht="15"/>
    <row r="1251" ht="15"/>
    <row r="1253" ht="15"/>
    <row r="1254" ht="15"/>
    <row r="1255" ht="15"/>
  </sheetData>
  <dataValidations count="2">
    <dataValidation allowBlank="1" showInputMessage="1" showErrorMessage="1" sqref="E1" xr:uid="{920C6338-E771-4DAE-8C89-92A9093EA4DE}"/>
    <dataValidation type="list" allowBlank="1" showInputMessage="1" showErrorMessage="1" sqref="E2:E31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8"/>
  <sheetViews>
    <sheetView workbookViewId="0">
      <selection activeCell="A2" sqref="A2:XFD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c r="B2" s="171" t="str">
        <f>IFERROR(VLOOKUP(D2,DB!A:K,11,0),"")</f>
        <v/>
      </c>
      <c r="C2" s="168"/>
      <c r="D2" s="171"/>
      <c r="E2" s="171"/>
      <c r="F2" s="172"/>
      <c r="G2" s="115">
        <f ca="1">IFERROR(NOW()-F2,"-")</f>
        <v>45966.927995833335</v>
      </c>
      <c r="H2" s="172"/>
      <c r="I2" s="171" t="str">
        <f>IFERROR(VLOOKUP(D2,DB!A:F,6,0),"")</f>
        <v/>
      </c>
      <c r="J2" s="102" t="str">
        <f>IFERROR(VLOOKUP(D2,DB!A:G,7,0),"")</f>
        <v/>
      </c>
      <c r="K2" s="169"/>
      <c r="L2" s="173" t="str">
        <f>IFERROR(VLOOKUP(D2,DB!A:I,9,0),"")</f>
        <v/>
      </c>
    </row>
    <row r="3" spans="1:16383" ht="31.5" customHeight="1">
      <c r="A3" s="170"/>
      <c r="B3" s="171" t="str">
        <f>IFERROR(VLOOKUP(D3,DB!A:K,11,0),"")</f>
        <v/>
      </c>
      <c r="C3" s="168"/>
      <c r="D3" s="171"/>
      <c r="E3" s="171"/>
      <c r="F3" s="172"/>
      <c r="G3" s="115">
        <f t="shared" ref="G3:G18" ca="1" si="0">IFERROR(NOW()-F3,"-")</f>
        <v>45966.927995833335</v>
      </c>
      <c r="H3" s="172"/>
      <c r="I3" s="171" t="str">
        <f>IFERROR(VLOOKUP(D3,DB!A:F,6,0),"")</f>
        <v/>
      </c>
      <c r="J3" s="171" t="str">
        <f>IFERROR(VLOOKUP(D3,DB!A:G,7,0),"")</f>
        <v/>
      </c>
      <c r="K3" s="169"/>
      <c r="L3" s="173" t="str">
        <f>IFERROR(VLOOKUP(D3,DB!A:I,9,0),"")</f>
        <v/>
      </c>
    </row>
    <row r="4" spans="1:16383" ht="31.5" customHeight="1">
      <c r="A4" s="170"/>
      <c r="B4" s="171" t="str">
        <f>IFERROR(VLOOKUP(D4,DB!A:K,11,0),"")</f>
        <v/>
      </c>
      <c r="C4" s="168"/>
      <c r="D4" s="171"/>
      <c r="E4" s="171"/>
      <c r="F4" s="172"/>
      <c r="G4" s="115">
        <f t="shared" ca="1" si="0"/>
        <v>45966.927995833335</v>
      </c>
      <c r="H4" s="172"/>
      <c r="I4" s="171" t="str">
        <f>IFERROR(VLOOKUP(D4,DB!A:F,6,0),"")</f>
        <v/>
      </c>
      <c r="J4" s="171" t="str">
        <f>IFERROR(VLOOKUP(D4,DB!A:G,7,0),"")</f>
        <v/>
      </c>
      <c r="K4" s="169"/>
      <c r="L4" s="173" t="str">
        <f>IFERROR(VLOOKUP(D4,DB!A:I,9,0),"")</f>
        <v/>
      </c>
    </row>
    <row r="5" spans="1:16383" ht="31.5" customHeight="1">
      <c r="A5" s="170"/>
      <c r="B5" s="171" t="str">
        <f>IFERROR(VLOOKUP(D5,DB!A:K,11,0),"")</f>
        <v/>
      </c>
      <c r="C5" s="168"/>
      <c r="D5" s="171"/>
      <c r="E5" s="171"/>
      <c r="F5" s="172"/>
      <c r="G5" s="115">
        <f t="shared" ca="1" si="0"/>
        <v>45966.927995833335</v>
      </c>
      <c r="H5" s="172"/>
      <c r="I5" s="171" t="str">
        <f>IFERROR(VLOOKUP(D5,DB!A:F,6,0),"")</f>
        <v/>
      </c>
      <c r="J5" s="171" t="str">
        <f>IFERROR(VLOOKUP(D5,DB!A:G,7,0),"")</f>
        <v/>
      </c>
      <c r="K5" s="169"/>
      <c r="L5" s="173" t="str">
        <f>IFERROR(VLOOKUP(D5,DB!A:I,9,0),"")</f>
        <v/>
      </c>
    </row>
    <row r="6" spans="1:16383" ht="31.5" customHeight="1">
      <c r="A6" s="170"/>
      <c r="B6" s="171" t="str">
        <f>IFERROR(VLOOKUP(D6,DB!A:K,11,0),"")</f>
        <v/>
      </c>
      <c r="C6" s="168"/>
      <c r="D6" s="171"/>
      <c r="E6" s="171"/>
      <c r="F6" s="172"/>
      <c r="G6" s="115">
        <f t="shared" ca="1" si="0"/>
        <v>45966.927995833335</v>
      </c>
      <c r="H6" s="172"/>
      <c r="I6" s="171" t="str">
        <f>IFERROR(VLOOKUP(D6,DB!A:F,6,0),"")</f>
        <v/>
      </c>
      <c r="J6" s="171" t="str">
        <f>IFERROR(VLOOKUP(D6,DB!A:G,7,0),"")</f>
        <v/>
      </c>
      <c r="K6" s="169"/>
      <c r="L6" s="173" t="str">
        <f>IFERROR(VLOOKUP(D6,DB!A:I,9,0),"")</f>
        <v/>
      </c>
    </row>
    <row r="7" spans="1:16383" ht="31.5" customHeight="1">
      <c r="A7" s="170"/>
      <c r="B7" s="171" t="str">
        <f>IFERROR(VLOOKUP(D7,DB!A:K,11,0),"")</f>
        <v/>
      </c>
      <c r="C7" s="168"/>
      <c r="D7" s="171"/>
      <c r="E7" s="171"/>
      <c r="F7" s="172"/>
      <c r="G7" s="115">
        <f t="shared" ca="1" si="0"/>
        <v>45966.927995833335</v>
      </c>
      <c r="H7" s="172"/>
      <c r="I7" s="171" t="str">
        <f>IFERROR(VLOOKUP(D7,DB!A:F,6,0),"")</f>
        <v/>
      </c>
      <c r="J7" s="171" t="str">
        <f>IFERROR(VLOOKUP(D7,DB!A:G,7,0),"")</f>
        <v/>
      </c>
      <c r="K7" s="169"/>
      <c r="L7" s="173" t="str">
        <f>IFERROR(VLOOKUP(D7,DB!A:I,9,0),"")</f>
        <v/>
      </c>
    </row>
    <row r="8" spans="1:16383" ht="31.5" customHeight="1">
      <c r="A8" s="170"/>
      <c r="B8" s="171" t="str">
        <f>IFERROR(VLOOKUP(D8,DB!A:K,11,0),"")</f>
        <v/>
      </c>
      <c r="C8" s="168"/>
      <c r="D8" s="171"/>
      <c r="E8" s="171"/>
      <c r="F8" s="172"/>
      <c r="G8" s="115">
        <f t="shared" ca="1" si="0"/>
        <v>45966.927995833335</v>
      </c>
      <c r="H8" s="172"/>
      <c r="I8" s="171" t="str">
        <f>IFERROR(VLOOKUP(D8,DB!A:F,6,0),"")</f>
        <v/>
      </c>
      <c r="J8" s="171" t="str">
        <f>IFERROR(VLOOKUP(D8,DB!A:G,7,0),"")</f>
        <v/>
      </c>
      <c r="K8" s="169"/>
      <c r="L8" s="173" t="str">
        <f>IFERROR(VLOOKUP(D8,DB!A:I,9,0),"")</f>
        <v/>
      </c>
    </row>
    <row r="9" spans="1:16383" ht="31.5" customHeight="1">
      <c r="A9" s="170"/>
      <c r="B9" s="171" t="str">
        <f>IFERROR(VLOOKUP(D9,DB!A:K,11,0),"")</f>
        <v/>
      </c>
      <c r="C9" s="168"/>
      <c r="D9" s="171"/>
      <c r="E9" s="171"/>
      <c r="F9" s="172"/>
      <c r="G9" s="115">
        <f t="shared" ca="1" si="0"/>
        <v>45966.927995833335</v>
      </c>
      <c r="H9" s="172"/>
      <c r="I9" s="171" t="str">
        <f>IFERROR(VLOOKUP(D9,DB!A:F,6,0),"")</f>
        <v/>
      </c>
      <c r="J9" s="171" t="str">
        <f>IFERROR(VLOOKUP(D9,DB!A:G,7,0),"")</f>
        <v/>
      </c>
      <c r="K9" s="169"/>
      <c r="L9" s="173" t="str">
        <f>IFERROR(VLOOKUP(D9,DB!A:I,9,0),"")</f>
        <v/>
      </c>
    </row>
    <row r="10" spans="1:16383" ht="31.5" customHeight="1">
      <c r="A10" s="170"/>
      <c r="B10" s="171" t="str">
        <f>IFERROR(VLOOKUP(D10,DB!A:K,11,0),"")</f>
        <v/>
      </c>
      <c r="C10" s="168"/>
      <c r="D10" s="171"/>
      <c r="E10" s="171"/>
      <c r="F10" s="172"/>
      <c r="G10" s="115">
        <f t="shared" ca="1" si="0"/>
        <v>45966.927995833335</v>
      </c>
      <c r="H10" s="172"/>
      <c r="I10" s="171" t="str">
        <f>IFERROR(VLOOKUP(D10,DB!A:F,6,0),"")</f>
        <v/>
      </c>
      <c r="J10" s="171" t="str">
        <f>IFERROR(VLOOKUP(D10,DB!A:G,7,0),"")</f>
        <v/>
      </c>
      <c r="K10" s="169"/>
      <c r="L10" s="173" t="str">
        <f>IFERROR(VLOOKUP(D10,DB!A:I,9,0),"")</f>
        <v/>
      </c>
    </row>
    <row r="11" spans="1:16383" ht="31.5" customHeight="1">
      <c r="A11" s="170"/>
      <c r="B11" s="171" t="str">
        <f>IFERROR(VLOOKUP(D11,DB!A:K,11,0),"")</f>
        <v/>
      </c>
      <c r="C11" s="168"/>
      <c r="D11" s="171"/>
      <c r="E11" s="171"/>
      <c r="F11" s="172"/>
      <c r="G11" s="115">
        <f t="shared" ca="1" si="0"/>
        <v>45966.927995833335</v>
      </c>
      <c r="H11" s="172"/>
      <c r="I11" s="171" t="str">
        <f>IFERROR(VLOOKUP(D11,DB!A:F,6,0),"")</f>
        <v/>
      </c>
      <c r="J11" s="171" t="str">
        <f>IFERROR(VLOOKUP(D11,DB!A:G,7,0),"")</f>
        <v/>
      </c>
      <c r="K11" s="169"/>
      <c r="L11" s="173" t="str">
        <f>IFERROR(VLOOKUP(D11,DB!A:I,9,0),"")</f>
        <v/>
      </c>
    </row>
    <row r="12" spans="1:16383" ht="31.5" customHeight="1">
      <c r="A12" s="170"/>
      <c r="B12" s="171" t="str">
        <f>IFERROR(VLOOKUP(D12,DB!A:K,11,0),"")</f>
        <v/>
      </c>
      <c r="C12" s="168"/>
      <c r="D12" s="171"/>
      <c r="E12" s="171"/>
      <c r="F12" s="172"/>
      <c r="G12" s="115">
        <f t="shared" ca="1" si="0"/>
        <v>45966.927995833335</v>
      </c>
      <c r="H12" s="172"/>
      <c r="I12" s="171" t="str">
        <f>IFERROR(VLOOKUP(D12,DB!A:F,6,0),"")</f>
        <v/>
      </c>
      <c r="J12" s="171" t="str">
        <f>IFERROR(VLOOKUP(D12,DB!A:G,7,0),"")</f>
        <v/>
      </c>
      <c r="K12" s="169"/>
      <c r="L12" s="173" t="str">
        <f>IFERROR(VLOOKUP(D12,DB!A:I,9,0),"")</f>
        <v/>
      </c>
    </row>
    <row r="13" spans="1:16383" ht="31.5" customHeight="1">
      <c r="A13" s="170"/>
      <c r="B13" s="171" t="str">
        <f>IFERROR(VLOOKUP(D13,DB!A:K,11,0),"")</f>
        <v/>
      </c>
      <c r="C13" s="168"/>
      <c r="D13" s="171"/>
      <c r="E13" s="171"/>
      <c r="F13" s="172"/>
      <c r="G13" s="115">
        <f t="shared" ca="1" si="0"/>
        <v>45966.927995833335</v>
      </c>
      <c r="H13" s="172"/>
      <c r="I13" s="171" t="str">
        <f>IFERROR(VLOOKUP(D13,DB!A:F,6,0),"")</f>
        <v/>
      </c>
      <c r="J13" s="171" t="str">
        <f>IFERROR(VLOOKUP(D13,DB!A:G,7,0),"")</f>
        <v/>
      </c>
      <c r="K13" s="169"/>
      <c r="L13" s="173" t="str">
        <f>IFERROR(VLOOKUP(D13,DB!A:I,9,0),"")</f>
        <v/>
      </c>
    </row>
    <row r="14" spans="1:16383" ht="31.5" customHeight="1">
      <c r="A14" s="170"/>
      <c r="B14" s="171" t="str">
        <f>IFERROR(VLOOKUP(D14,DB!A:K,11,0),"")</f>
        <v/>
      </c>
      <c r="C14" s="168"/>
      <c r="D14" s="171"/>
      <c r="E14" s="171"/>
      <c r="F14" s="172"/>
      <c r="G14" s="115">
        <f t="shared" ca="1" si="0"/>
        <v>45966.927995833335</v>
      </c>
      <c r="H14" s="172"/>
      <c r="I14" s="171" t="str">
        <f>IFERROR(VLOOKUP(D14,DB!A:F,6,0),"")</f>
        <v/>
      </c>
      <c r="J14" s="171" t="str">
        <f>IFERROR(VLOOKUP(D14,DB!A:G,7,0),"")</f>
        <v/>
      </c>
      <c r="K14" s="169"/>
      <c r="L14" s="173" t="str">
        <f>IFERROR(VLOOKUP(D14,DB!A:I,9,0),"")</f>
        <v/>
      </c>
    </row>
    <row r="15" spans="1:16383" ht="31.5" customHeight="1">
      <c r="A15" s="170"/>
      <c r="B15" s="171" t="str">
        <f>IFERROR(VLOOKUP(D15,DB!A:K,11,0),"")</f>
        <v/>
      </c>
      <c r="C15" s="168"/>
      <c r="D15" s="171"/>
      <c r="E15" s="171"/>
      <c r="F15" s="172"/>
      <c r="G15" s="115">
        <f t="shared" ca="1" si="0"/>
        <v>45966.927995833335</v>
      </c>
      <c r="H15" s="172"/>
      <c r="I15" s="171" t="str">
        <f>IFERROR(VLOOKUP(D15,DB!A:F,6,0),"")</f>
        <v/>
      </c>
      <c r="J15" s="171" t="str">
        <f>IFERROR(VLOOKUP(D15,DB!A:G,7,0),"")</f>
        <v/>
      </c>
      <c r="K15" s="169"/>
      <c r="L15" s="173" t="str">
        <f>IFERROR(VLOOKUP(D15,DB!A:I,9,0),"")</f>
        <v/>
      </c>
    </row>
    <row r="16" spans="1:16383" ht="31.5" customHeight="1">
      <c r="A16" s="170"/>
      <c r="B16" s="171" t="str">
        <f>IFERROR(VLOOKUP(D16,DB!A:K,11,0),"")</f>
        <v/>
      </c>
      <c r="C16" s="168"/>
      <c r="D16" s="171"/>
      <c r="E16" s="171"/>
      <c r="F16" s="172"/>
      <c r="G16" s="115">
        <f t="shared" ca="1" si="0"/>
        <v>45966.927995833335</v>
      </c>
      <c r="H16" s="172"/>
      <c r="I16" s="171" t="str">
        <f>IFERROR(VLOOKUP(D16,DB!A:F,6,0),"")</f>
        <v/>
      </c>
      <c r="J16" s="171" t="str">
        <f>IFERROR(VLOOKUP(D16,DB!A:G,7,0),"")</f>
        <v/>
      </c>
      <c r="K16" s="169"/>
      <c r="L16" s="173" t="str">
        <f>IFERROR(VLOOKUP(D16,DB!A:I,9,0),"")</f>
        <v/>
      </c>
    </row>
    <row r="17" spans="1:12" ht="31.5" customHeight="1">
      <c r="A17" s="170"/>
      <c r="B17" s="171" t="str">
        <f>IFERROR(VLOOKUP(D17,DB!A:K,11,0),"")</f>
        <v/>
      </c>
      <c r="C17" s="168"/>
      <c r="D17" s="171"/>
      <c r="E17" s="171"/>
      <c r="F17" s="172"/>
      <c r="G17" s="115">
        <f t="shared" ca="1" si="0"/>
        <v>45966.927995833335</v>
      </c>
      <c r="H17" s="172"/>
      <c r="I17" s="171" t="str">
        <f>IFERROR(VLOOKUP(D17,DB!A:F,6,0),"")</f>
        <v/>
      </c>
      <c r="J17" s="171" t="str">
        <f>IFERROR(VLOOKUP(D17,DB!A:G,7,0),"")</f>
        <v/>
      </c>
      <c r="K17" s="169"/>
      <c r="L17" s="173" t="str">
        <f>IFERROR(VLOOKUP(D17,DB!A:I,9,0),"")</f>
        <v/>
      </c>
    </row>
    <row r="18" spans="1:12" ht="31.5" customHeight="1">
      <c r="A18" s="170"/>
      <c r="B18" s="171" t="str">
        <f>IFERROR(VLOOKUP(D18,DB!A:K,11,0),"")</f>
        <v/>
      </c>
      <c r="C18" s="168"/>
      <c r="D18" s="171"/>
      <c r="E18" s="171"/>
      <c r="F18" s="172"/>
      <c r="G18" s="115">
        <f t="shared" ca="1" si="0"/>
        <v>45966.927995833335</v>
      </c>
      <c r="H18" s="172"/>
      <c r="I18" s="171" t="str">
        <f>IFERROR(VLOOKUP(D18,DB!A:F,6,0),"")</f>
        <v/>
      </c>
      <c r="J18" s="171" t="str">
        <f>IFERROR(VLOOKUP(D18,DB!A:G,7,0),"")</f>
        <v/>
      </c>
      <c r="K18" s="169"/>
      <c r="L18" s="173" t="str">
        <f>IFERROR(VLOOKUP(D18,DB!A:I,9,0),"")</f>
        <v/>
      </c>
    </row>
    <row r="19" spans="1:12" ht="31.5" customHeight="1">
      <c r="A19" s="103"/>
      <c r="B19" s="102" t="str">
        <f>IFERROR(VLOOKUP(D19,DB!A:K,11,0),"")</f>
        <v/>
      </c>
      <c r="C19" s="104"/>
      <c r="D19" s="102"/>
      <c r="E19" s="105"/>
      <c r="F19" s="106"/>
      <c r="G19" s="76">
        <f ca="1">IFERROR(NOW()-F19,"-")</f>
        <v>45966.927995833335</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45966.927995833335</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45966.927995833335</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45966.927995833335</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45966.927995833335</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45966.927995833335</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45966.927995833335</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45966.927995833335</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45966.927995833335</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45966.927995833335</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45966.927995833335</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45966.927995833335</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45966.927995833335</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45966.927995833335</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45966.927995833335</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45966.927995833335</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45966.927995833335</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45966.927995833335</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45966.927995833335</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45966.927995833335</v>
      </c>
      <c r="H38" s="106"/>
      <c r="I38" s="102" t="str">
        <f>IFERROR(VLOOKUP(D38,DB!A:F,6,0),"")</f>
        <v/>
      </c>
      <c r="J38" s="101" t="str">
        <f>IFERROR(VLOOKUP(D38,DB!A:G,7,0),"")</f>
        <v/>
      </c>
      <c r="K38" s="107"/>
      <c r="L38" s="108" t="str">
        <f>IFERROR(VLOOKUP(D38,DB!A:I,9,0),"")</f>
        <v/>
      </c>
    </row>
  </sheetData>
  <dataValidations count="2">
    <dataValidation allowBlank="1" showInputMessage="1" showErrorMessage="1" sqref="E1" xr:uid="{380493DB-286A-4683-AF55-C78F04945A49}"/>
    <dataValidation type="list" allowBlank="1" showInputMessage="1" showErrorMessage="1" sqref="E19:E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2025-11-05T19:18:30Z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