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957" documentId="120_S{2AC9BD13-BADA-5192-A53E-5A8FF88502F6}" xr6:coauthVersionLast="47" xr6:coauthVersionMax="47" xr10:uidLastSave="{9DABB728-BE50-4400-B3F6-E8495BE080A7}"/>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G2"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<sst xmlns="http://schemas.openxmlformats.org/spreadsheetml/2006/main" count="180305" uniqueCount="39135">
  <si>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</si>
  <si>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</si>
  <si>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</si>
  <si>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</si>
  <si>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</si>
  <si>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</si>
  <si>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</si>
  <si>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</si>
  <si>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</si>
  <si>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</si>
  <si>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</si>
  <si>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</si>
  <si>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</si>
  <si>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</si>
  <si>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</si>
  <si>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</si>
  <si>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</si>
  <si>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</si>
  <si>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</si>
  <si>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</si>
  <si>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</si>
  <si>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</si>
  <si>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</si>
  <si>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</si>
  <si>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</si>
  <si>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</si>
  <si>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</si>
  <si>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</si>
  <si>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</si>
  <si>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</si>
  <si>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</si>
  <si>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</si>
  <si>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</si>
  <si>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</si>
  <si>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</si>
  <si>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</si>
  <si>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</si>
  <si>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</si>
  <si>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</si>
  <si>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</si>
  <si>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</si>
  <si>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</si>
  <si>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</si>
  <si>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</si>
  <si>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</si>
  <si>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</si>
  <si>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</si>
  <si>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</si>
  <si>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</si>
  <si>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</si>
  <si>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</si>
  <si>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</si>
  <si>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</si>
  <si>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</si>
  <si>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</si>
  <si>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</si>
  <si>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</si>
  <si>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</si>
  <si>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</si>
  <si>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</si>
  <si>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</si>
  <si>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</si>
  <si>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</si>
  <si>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</si>
  <si>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</si>
  <si>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</si>
  <si>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</si>
  <si>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</si>
  <si>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</si>
  <si>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</si>
  <si>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</si>
  <si>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</si>
  <si>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</si>
  <si>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</si>
  <si>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</si>
  <si>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</si>
  <si>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</si>
  <si>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</si>
  <si>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</si>
  <si>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</si>
  <si>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</si>
  <si>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</si>
  <si>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</si>
  <si>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</si>
  <si>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</si>
  <si>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</si>
  <si>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</si>
  <si>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</si>
  <si>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</si>
  <si>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</si>
  <si>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</si>
  <si>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</si>
  <si>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</si>
  <si>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</si>
  <si>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</si>
  <si>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</si>
  <si>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</si>
  <si>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</si>
  <si>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</si>
  <si>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</si>
  <si>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</si>
  <si>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</si>
  <si>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</si>
  <si>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</si>
  <si>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</si>
  <si>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</si>
  <si>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</si>
  <si>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</si>
  <si>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</si>
  <si>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</si>
  <si>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</si>
  <si>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</si>
  <si>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</si>
  <si>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</si>
  <si>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</si>
  <si>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</si>
  <si>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</si>
  <si>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</si>
  <si>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</si>
  <si>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</si>
  <si>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</si>
  <si>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</si>
  <si>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</si>
  <si>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</si>
  <si>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</si>
  <si>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</si>
  <si>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</si>
  <si>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</si>
  <si>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</si>
  <si>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</si>
  <si>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</si>
  <si>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</si>
  <si>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</si>
  <si>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</si>
  <si>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</si>
  <si>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</si>
  <si>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</si>
  <si>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</si>
  <si>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</si>
  <si>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</si>
  <si>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</si>
  <si>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</si>
  <si>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</si>
  <si>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</si>
  <si>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</si>
  <si>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</si>
  <si>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</si>
  <si>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</si>
  <si>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</si>
  <si>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</si>
  <si>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</si>
  <si>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</si>
  <si>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</si>
  <si>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</si>
  <si>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</si>
  <si>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</si>
  <si>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</si>
  <si>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</si>
  <si>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</si>
  <si>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</si>
  <si>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</si>
  <si>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</si>
  <si>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</si>
  <si>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</si>
  <si>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</si>
  <si>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</si>
  <si>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</si>
  <si>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</si>
  <si>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</si>
  <si>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</si>
  <si>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</si>
  <si>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</si>
  <si>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</si>
  <si>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</si>
  <si>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</si>
  <si>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</si>
  <si>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</si>
  <si>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</si>
  <si>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</si>
  <si>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</si>
  <si>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</si>
  <si>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</si>
  <si>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</si>
  <si>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</si>
  <si>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</si>
  <si>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</si>
  <si>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</si>
  <si>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</si>
  <si>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</si>
  <si>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</si>
  <si>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</si>
  <si>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</si>
  <si>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</si>
  <si>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</si>
  <si>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</si>
  <si>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</si>
  <si>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</si>
  <si>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</si>
  <si>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</si>
  <si>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</si>
  <si>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</si>
  <si>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</si>
  <si>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</si>
  <si>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</si>
  <si>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</si>
  <si>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</si>
  <si>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</si>
  <si>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</si>
  <si>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</si>
  <si>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</si>
  <si>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</si>
  <si>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</si>
  <si>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</si>
  <si>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</si>
  <si>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</si>
  <si>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</si>
  <si>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</si>
  <si>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</si>
  <si>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</si>
  <si>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</si>
  <si>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</si>
  <si>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</si>
  <si>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</si>
  <si>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</si>
  <si>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</si>
  <si>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</si>
  <si>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</si>
  <si>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</si>
  <si>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</si>
  <si>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</si>
  <si>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</si>
  <si>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</si>
  <si>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</si>
  <si>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</si>
  <si>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</si>
  <si>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</si>
  <si>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</si>
  <si>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</si>
  <si>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</si>
  <si>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</si>
  <si>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</si>
  <si>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</si>
  <si>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</si>
  <si>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</si>
  <si>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</si>
  <si>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</si>
  <si>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</si>
  <si>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</si>
  <si>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</si>
  <si>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</si>
  <si>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</si>
  <si>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</si>
  <si>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</si>
  <si>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</si>
  <si>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</si>
  <si>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</si>
  <si>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</si>
  <si>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</si>
  <si>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</si>
  <si>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</si>
  <si>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</si>
  <si>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</si>
  <si>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</si>
  <si>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</si>
  <si>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</si>
  <si>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</si>
  <si>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</si>
  <si>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</si>
  <si>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</si>
  <si>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</si>
  <si>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</si>
  <si>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</si>
  <si>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</si>
  <si>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</si>
  <si>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</si>
  <si>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</si>
  <si>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</si>
  <si>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</si>
  <si>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</si>
  <si>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</si>
  <si>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</si>
  <si>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</si>
  <si>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</si>
  <si>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</si>
  <si>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</si>
  <si>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</si>
  <si>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</si>
  <si>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</si>
  <si>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</si>
  <si>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</si>
  <si>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</si>
  <si>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</si>
  <si>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</si>
  <si>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</si>
  <si>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</si>
  <si>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</si>
  <si>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</si>
  <si>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</si>
  <si>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</si>
  <si>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</si>
  <si>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</si>
  <si>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</si>
  <si>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</si>
  <si>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</si>
  <si>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</si>
  <si>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</si>
  <si>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</si>
  <si>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</si>
  <si>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</si>
  <si>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</si>
  <si>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</si>
  <si>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</si>
  <si>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</si>
  <si>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</si>
  <si>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</si>
  <si>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</si>
  <si>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</si>
  <si>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</si>
  <si>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</si>
  <si>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</si>
  <si>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</si>
  <si>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</si>
  <si>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</si>
  <si>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</si>
  <si>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</si>
  <si>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</si>
  <si>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</si>
  <si>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</si>
  <si>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</si>
  <si>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</si>
  <si>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</si>
  <si>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</si>
  <si>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</si>
  <si>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</si>
  <si>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</si>
  <si>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</si>
  <si>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</si>
  <si>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</si>
  <si>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</si>
  <si>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</si>
  <si>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</si>
  <si>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</si>
  <si>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</si>
  <si>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</si>
  <si>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</si>
  <si>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</si>
  <si>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</si>
  <si>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</si>
  <si>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</si>
  <si>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</si>
  <si>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</si>
  <si>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</si>
  <si>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</si>
  <si>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</si>
  <si>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</si>
  <si>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</si>
  <si>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</si>
  <si>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</si>
  <si>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</si>
  <si>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</si>
  <si>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</si>
  <si>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</si>
  <si>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</si>
  <si>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</si>
  <si>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</si>
  <si>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</si>
  <si>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</si>
  <si>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</si>
  <si>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</si>
  <si>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</si>
  <si>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</si>
  <si>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</si>
  <si>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</si>
  <si>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</si>
  <si>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</si>
  <si>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</si>
  <si>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</si>
  <si>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</si>
  <si>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</si>
  <si>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</si>
  <si>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</si>
  <si>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</si>
  <si>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</si>
  <si>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</si>
  <si>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</si>
  <si>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</si>
  <si>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</si>
  <si>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</si>
  <si>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</si>
  <si>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</si>
  <si>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</si>
  <si>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</si>
  <si>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</si>
  <si>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</si>
  <si>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</si>
  <si>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</si>
  <si>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</si>
  <si>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</si>
  <si>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</si>
  <si>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</si>
  <si>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</si>
  <si>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</si>
  <si>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</si>
  <si>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</si>
  <si>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</si>
  <si>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</si>
  <si>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</si>
  <si>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</si>
  <si>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</si>
  <si>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</si>
  <si>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</si>
  <si>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</si>
  <si>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</si>
  <si>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</si>
  <si>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</si>
  <si>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</si>
  <si>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</si>
  <si>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</si>
  <si>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</si>
  <si>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</si>
  <si>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</si>
  <si>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</si>
  <si>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</si>
  <si>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</si>
  <si>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</si>
  <si>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</si>
  <si>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</si>
  <si>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</si>
  <si>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</si>
  <si>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</si>
  <si>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</si>
  <si>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</si>
  <si>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</si>
  <si>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</si>
  <si>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</si>
  <si>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</si>
  <si>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</si>
  <si>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</si>
  <si>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</si>
  <si>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</si>
  <si>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</si>
  <si>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</si>
  <si>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</si>
  <si>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</si>
  <si>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</si>
  <si>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</si>
  <si>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</si>
  <si>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</si>
  <si>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</si>
  <si>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</si>
  <si>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</si>
  <si>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</si>
  <si>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</si>
  <si>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</si>
  <si>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</si>
  <si>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</si>
  <si>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</si>
  <si>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</si>
  <si>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</si>
  <si>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</si>
  <si>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</si>
  <si>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</si>
  <si>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</si>
  <si>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</si>
  <si>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</si>
  <si>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</si>
  <si>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</si>
  <si>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</si>
  <si>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</si>
  <si>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</si>
  <si>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</si>
  <si>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</si>
  <si>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</si>
  <si>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</si>
  <si>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</si>
  <si>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</si>
  <si>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</si>
  <si>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</si>
  <si>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</si>
  <si>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</si>
  <si>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</si>
  <si>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</si>
  <si>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</si>
  <si>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</si>
  <si>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</si>
  <si>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</si>
  <si>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</si>
  <si>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</si>
  <si>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</si>
  <si>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</si>
  <si>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</si>
  <si>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</si>
  <si>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</si>
  <si>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</si>
  <si>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</si>
  <si>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</si>
  <si>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</si>
  <si>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</si>
  <si>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</si>
  <si>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</si>
  <si>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</si>
  <si>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</si>
  <si>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</si>
  <si>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</si>
  <si>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</si>
  <si>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</si>
  <si>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</si>
  <si>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</si>
  <si>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</si>
  <si>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</si>
  <si>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</si>
  <si>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</si>
  <si>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</si>
  <si>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</si>
  <si>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</si>
  <si>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</si>
  <si>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</si>
  <si>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</si>
  <si>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</si>
  <si>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</si>
  <si>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</si>
  <si>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</si>
  <si>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</si>
  <si>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</si>
  <si>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</si>
  <si>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</si>
  <si>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</si>
  <si>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</si>
  <si>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</si>
  <si>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</si>
  <si>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</si>
  <si>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</si>
  <si>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</si>
  <si>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</si>
  <si>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</si>
  <si>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</si>
  <si>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</si>
  <si>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</si>
  <si>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</si>
  <si>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</si>
  <si>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</si>
  <si>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</si>
  <si>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</si>
  <si>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</si>
  <si>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</si>
  <si>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</si>
  <si>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</si>
  <si>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</si>
  <si>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</si>
  <si>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</si>
  <si>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</si>
  <si>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</si>
  <si>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</si>
  <si>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</si>
  <si>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</si>
  <si>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</si>
  <si>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</si>
  <si>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</si>
  <si>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</si>
  <si>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</si>
  <si>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</si>
  <si>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</si>
  <si>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</si>
  <si>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</si>
  <si>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</si>
  <si>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</si>
  <si>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</si>
  <si>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</si>
  <si>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</si>
  <si>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</si>
  <si>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</si>
  <si>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</si>
  <si>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</si>
  <si>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</si>
  <si>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</si>
  <si>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</si>
  <si>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</si>
  <si>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</si>
  <si>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</si>
  <si>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</si>
  <si>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</si>
  <si>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</si>
  <si>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</si>
  <si>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</si>
  <si>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</si>
  <si>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</si>
  <si>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</si>
  <si>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</si>
  <si>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</si>
  <si>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</si>
  <si>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</si>
  <si>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</si>
  <si>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</si>
  <si>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</si>
  <si>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</si>
  <si>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</si>
  <si>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</si>
  <si>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</si>
  <si>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</si>
  <si>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</si>
  <si>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</si>
  <si>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</si>
  <si>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</si>
  <si>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</si>
  <si>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</si>
  <si>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</si>
  <si>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</si>
  <si>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</si>
  <si>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</si>
  <si>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</si>
  <si>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</si>
  <si>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</si>
  <si>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</si>
  <si>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</si>
  <si>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</si>
  <si>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</si>
  <si>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</si>
  <si>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</si>
  <si>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</si>
  <si>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</si>
  <si>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</si>
  <si>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</si>
  <si>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</si>
  <si>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</si>
  <si>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</si>
  <si>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</si>
  <si>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</si>
  <si>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</si>
  <si>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</si>
  <si>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</si>
  <si>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</si>
  <si>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</si>
  <si>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</si>
  <si>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</si>
  <si>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</si>
  <si>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</si>
  <si>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</si>
  <si>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</si>
  <si>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</si>
  <si>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</si>
  <si>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</si>
  <si>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</si>
  <si>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</si>
  <si>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</si>
  <si>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</si>
  <si>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</si>
  <si>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</si>
  <si>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</si>
  <si>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</si>
  <si>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</si>
  <si>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</si>
  <si>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</si>
  <si>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</si>
  <si>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</si>
  <si>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</si>
  <si>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</si>
  <si>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</si>
  <si>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</si>
  <si>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</si>
  <si>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</si>
  <si>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</si>
  <si>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</si>
  <si>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</si>
  <si>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</si>
  <si>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</si>
  <si>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</si>
  <si>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</si>
  <si>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</si>
  <si>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</si>
  <si>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</si>
  <si>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</si>
  <si>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</si>
  <si>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</si>
  <si>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</si>
  <si>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</si>
  <si>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</si>
  <si>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</si>
  <si>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</si>
  <si>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</si>
  <si>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</si>
  <si>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</si>
  <si>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</si>
  <si>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</si>
  <si>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</si>
  <si>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</si>
  <si>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</si>
  <si>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</si>
  <si>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</si>
  <si>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</si>
  <si>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</si>
  <si>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</si>
  <si>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</si>
  <si>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</si>
  <si>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</si>
  <si>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</si>
  <si>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</si>
  <si>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</si>
  <si>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</si>
  <si>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</si>
  <si>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</si>
  <si>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</si>
  <si>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</si>
  <si>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</si>
  <si>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</si>
  <si>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</si>
  <si>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</si>
  <si>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</si>
  <si>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</si>
  <si>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</si>
  <si>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</si>
  <si>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</si>
  <si>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</si>
  <si>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</si>
  <si>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</si>
  <si>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</si>
  <si>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</si>
  <si>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</si>
  <si>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</si>
  <si>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</si>
  <si>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</si>
  <si>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</si>
  <si>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</si>
  <si>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</si>
  <si>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</si>
  <si>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</si>
  <si>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</si>
  <si>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</si>
  <si>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</si>
  <si>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</si>
  <si>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</si>
  <si>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</si>
  <si>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</si>
  <si>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</si>
  <si>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</si>
  <si>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</si>
  <si>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</si>
  <si>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</si>
  <si>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</si>
  <si>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</si>
  <si>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</si>
  <si>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</si>
  <si>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</si>
  <si>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</si>
  <si>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</si>
  <si>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</si>
  <si>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</si>
  <si>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</si>
  <si>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</si>
  <si>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</si>
  <si>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</si>
  <si>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</si>
  <si>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</si>
  <si>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</si>
  <si>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</si>
  <si>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</si>
  <si>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</si>
  <si>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</si>
  <si>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</si>
  <si>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</si>
  <si>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</si>
  <si>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</si>
  <si>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</si>
  <si>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</si>
  <si>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</si>
  <si>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</si>
  <si>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</si>
  <si>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</si>
  <si>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</si>
  <si>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</si>
  <si>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</si>
  <si>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</si>
  <si>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</si>
  <si>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</si>
  <si>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</si>
  <si>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</si>
  <si>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</si>
  <si>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</si>
  <si>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</si>
  <si>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</si>
  <si>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</si>
  <si>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</si>
  <si>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</si>
  <si>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</si>
  <si>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</si>
  <si>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</si>
  <si>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</si>
  <si>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</si>
  <si>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</si>
  <si>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</si>
  <si>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</si>
  <si>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</si>
  <si>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</si>
  <si>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</si>
  <si>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</si>
  <si>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</si>
  <si>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</si>
  <si>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</si>
  <si>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</si>
  <si>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</si>
  <si>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</si>
  <si>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</si>
  <si>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</si>
  <si>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</si>
  <si>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</si>
  <si>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</si>
  <si>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</si>
  <si>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</si>
  <si>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</si>
  <si>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</si>
  <si>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</si>
  <si>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</si>
  <si>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</si>
  <si>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</si>
  <si>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</si>
  <si>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</si>
  <si>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</si>
  <si>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</si>
  <si>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</si>
  <si>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</si>
  <si>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</si>
  <si>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</si>
  <si>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</si>
  <si>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</si>
  <si>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</si>
  <si>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</si>
  <si>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</si>
  <si>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</si>
  <si>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</si>
  <si>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</si>
  <si>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</si>
  <si>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</si>
  <si>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</si>
  <si>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</si>
  <si>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</si>
  <si>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</si>
  <si>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</si>
  <si>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</si>
  <si>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</si>
  <si>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</si>
  <si>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</si>
  <si>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</si>
  <si>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</si>
  <si>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</si>
  <si>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</si>
  <si>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</si>
  <si>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</si>
  <si>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</si>
  <si>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</si>
  <si>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</si>
  <si>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</si>
  <si>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</si>
  <si>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</si>
  <si>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</si>
  <si>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</si>
  <si>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</si>
  <si>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</si>
  <si>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</si>
  <si>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</si>
  <si>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</si>
  <si>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</si>
  <si>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</si>
  <si>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</si>
  <si>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</si>
  <si>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</si>
  <si>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</si>
  <si>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</si>
  <si>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</si>
  <si>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</si>
  <si>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</si>
  <si>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</si>
  <si>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</si>
  <si>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</si>
  <si>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</si>
  <si>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</si>
  <si>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</si>
  <si>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</si>
  <si>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</si>
  <si>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</si>
  <si>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</si>
  <si>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</si>
  <si>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</si>
  <si>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</si>
  <si>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</si>
  <si>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</si>
  <si>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</si>
  <si>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</si>
  <si>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</si>
  <si>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</si>
  <si>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</si>
  <si>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</si>
  <si>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</si>
  <si>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</si>
  <si>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</si>
  <si>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</si>
  <si>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</si>
  <si>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</si>
  <si>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</si>
  <si>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</si>
  <si>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</si>
  <si>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</si>
  <si>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</si>
  <si>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</si>
  <si>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</si>
  <si>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</si>
  <si>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</si>
  <si>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</si>
  <si>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</si>
  <si>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</si>
  <si>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</si>
  <si>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</si>
  <si>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</si>
  <si>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</si>
  <si>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</si>
  <si>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</si>
  <si>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</si>
  <si>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</si>
  <si>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</si>
  <si>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</si>
  <si>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</si>
  <si>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</si>
  <si>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</si>
  <si>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</si>
  <si>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</si>
  <si>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</si>
  <si>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</si>
  <si>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</si>
  <si>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</si>
  <si>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</si>
  <si>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</si>
  <si>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</si>
  <si>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</si>
  <si>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</si>
  <si>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</si>
  <si>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</si>
  <si>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</si>
  <si>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</si>
  <si>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</si>
  <si>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</si>
  <si>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</si>
  <si>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</si>
  <si>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</si>
  <si>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</si>
  <si>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</si>
  <si>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</si>
  <si>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</si>
  <si>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</si>
  <si>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</si>
  <si>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</si>
  <si>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</si>
  <si>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</si>
  <si>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</si>
  <si>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</si>
  <si>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</si>
  <si>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</si>
  <si>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</si>
  <si>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</si>
  <si>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</si>
  <si>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</si>
  <si>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</si>
  <si>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</si>
  <si>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</si>
  <si>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</si>
  <si>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</si>
  <si>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</si>
  <si>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</si>
  <si>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</si>
  <si>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</si>
  <si>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</si>
  <si>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</si>
  <si>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</si>
  <si>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</si>
  <si>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</si>
  <si>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</si>
  <si>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</si>
  <si>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</si>
  <si>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</si>
  <si>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</si>
  <si>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</si>
  <si>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</si>
  <si>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</si>
  <si>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</si>
  <si>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</si>
  <si>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</si>
  <si>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</si>
  <si>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</si>
  <si>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</si>
  <si>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</si>
  <si>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</si>
  <si>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</si>
  <si>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</si>
  <si>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</si>
  <si>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</si>
  <si>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</si>
  <si>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</si>
  <si>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</si>
  <si>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</si>
  <si>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</si>
  <si>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</si>
  <si>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</si>
  <si>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</si>
  <si>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</si>
  <si>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</si>
  <si>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</si>
  <si>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</si>
  <si>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</si>
  <si>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</si>
  <si>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</si>
  <si>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</si>
  <si>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</si>
  <si>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</si>
  <si>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</si>
  <si>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</si>
  <si>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</si>
  <si>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</si>
  <si>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</si>
  <si>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</si>
  <si>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</si>
  <si>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</si>
  <si>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</si>
  <si>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</si>
  <si>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</si>
  <si>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</si>
  <si>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</si>
  <si>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</si>
  <si>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</si>
  <si>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</si>
  <si>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</si>
  <si>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</si>
  <si>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</si>
  <si>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</si>
  <si>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</si>
  <si>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</si>
  <si>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</si>
  <si>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</si>
  <si>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</si>
  <si>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</si>
  <si>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</si>
  <si>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</si>
  <si>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</si>
  <si>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</si>
  <si>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</si>
  <si>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</si>
  <si>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</si>
  <si>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</si>
  <si>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</si>
  <si>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</si>
  <si>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</si>
  <si>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</si>
  <si>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</si>
  <si>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</si>
  <si>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</si>
  <si>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</si>
  <si>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</si>
  <si>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</si>
  <si>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</si>
  <si>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</si>
  <si>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</si>
  <si>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</si>
  <si>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</si>
  <si>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</si>
  <si>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</si>
  <si>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</si>
  <si>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</si>
  <si>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</si>
  <si>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</si>
  <si>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</si>
  <si>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</si>
  <si>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</si>
  <si>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</si>
  <si>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</si>
  <si>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</si>
  <si>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</si>
  <si>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</si>
  <si>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</si>
  <si>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</si>
  <si>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</si>
  <si>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</si>
  <si>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</si>
  <si>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</si>
  <si>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</si>
  <si>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</si>
  <si>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</si>
  <si>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</si>
  <si>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</si>
  <si>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</si>
  <si>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</si>
  <si>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</si>
  <si>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</si>
  <si>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</si>
  <si>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</si>
  <si>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</si>
  <si>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</si>
  <si>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</si>
  <si>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</si>
  <si>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</si>
  <si>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</si>
  <si>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</si>
  <si>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</si>
  <si>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</si>
  <si>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</si>
  <si>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</si>
  <si>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</si>
  <si>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</si>
  <si>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</si>
  <si>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</si>
  <si>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</si>
  <si>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</si>
  <si>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</si>
  <si>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</si>
  <si>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</si>
  <si>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</si>
  <si>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</si>
  <si>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</si>
  <si>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</si>
  <si>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</si>
  <si>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</si>
  <si>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</si>
  <si>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</si>
  <si>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</si>
  <si>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</si>
  <si>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</si>
  <si>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</si>
  <si>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</si>
  <si>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</si>
  <si>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</si>
  <si>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</si>
  <si>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</si>
  <si>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</si>
  <si>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</si>
  <si>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</si>
  <si>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</si>
  <si>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</si>
  <si>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</si>
  <si>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</si>
  <si>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</si>
  <si>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</si>
  <si>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</si>
  <si>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</si>
  <si>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</si>
  <si>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</si>
  <si>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</si>
  <si>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</si>
  <si>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</si>
  <si>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</si>
  <si>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</si>
  <si>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</si>
  <si>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</si>
  <si>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</si>
  <si>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</si>
  <si>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</si>
  <si>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</si>
  <si>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</si>
  <si>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</si>
  <si>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</si>
  <si>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</si>
  <si>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</si>
  <si>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</si>
  <si>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</si>
  <si>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</si>
  <si>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</si>
  <si>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</si>
  <si>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</si>
  <si>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</si>
  <si>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</si>
  <si>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</si>
  <si>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</si>
  <si>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</si>
  <si>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</si>
  <si>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</si>
  <si>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</si>
  <si>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</si>
  <si>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</si>
  <si>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</si>
  <si>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</si>
  <si>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</si>
  <si>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</si>
  <si>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</si>
  <si>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</si>
  <si>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</si>
  <si>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</si>
  <si>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</si>
  <si>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</si>
  <si>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</si>
  <si>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</si>
  <si>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</si>
  <si>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</si>
  <si>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</si>
  <si>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</si>
  <si>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</si>
  <si>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</si>
  <si>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</si>
  <si>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</si>
  <si>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</si>
  <si>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</si>
  <si>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</si>
  <si>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</si>
  <si>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</si>
  <si>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</si>
  <si>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</si>
  <si>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</si>
  <si>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</si>
  <si>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</si>
  <si>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</si>
  <si>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</si>
  <si>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</si>
  <si>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</si>
  <si>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</si>
  <si>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</si>
  <si>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</si>
  <si>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</si>
  <si>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</si>
  <si>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</si>
  <si>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</si>
  <si>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</si>
  <si>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</si>
  <si>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</si>
  <si>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</si>
  <si>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</si>
  <si>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</si>
  <si>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</si>
  <si>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</si>
  <si>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</si>
  <si>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</si>
  <si>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</si>
  <si>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</si>
  <si>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</si>
  <si>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</si>
  <si>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</si>
  <si>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</si>
  <si>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</si>
  <si>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</si>
  <si>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</si>
  <si>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</si>
  <si>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</si>
  <si>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</si>
  <si>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</si>
  <si>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</si>
  <si>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</si>
  <si>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</si>
  <si>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</si>
  <si>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</si>
  <si>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</si>
  <si>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</si>
  <si>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</si>
  <si>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</si>
  <si>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</si>
  <si>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</si>
  <si>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</si>
  <si>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</si>
  <si>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</si>
  <si>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</si>
  <si>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</si>
  <si>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</si>
  <si>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</si>
  <si>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</si>
  <si>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</si>
  <si>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</si>
  <si>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</si>
  <si>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</si>
  <si>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</si>
  <si>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</si>
  <si>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</si>
  <si>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</si>
  <si>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</si>
  <si>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</si>
  <si>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</si>
  <si>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</si>
  <si>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</si>
  <si>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</si>
  <si>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</si>
  <si>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</si>
  <si>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</si>
  <si>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</si>
  <si>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</si>
  <si>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</si>
  <si>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</si>
  <si>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</si>
  <si>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</si>
  <si>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</si>
  <si>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</si>
  <si>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</si>
  <si>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</si>
  <si>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</si>
  <si>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</si>
  <si>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</si>
  <si>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</si>
  <si>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</si>
  <si>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</si>
  <si>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</si>
  <si>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</si>
  <si>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</si>
  <si>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</si>
  <si>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</si>
  <si>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</si>
  <si>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</si>
  <si>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</si>
  <si>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</si>
  <si>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</si>
  <si>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</si>
  <si>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</si>
  <si>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</si>
  <si>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</si>
  <si>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</si>
  <si>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</si>
  <si>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</si>
  <si>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</si>
  <si>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</si>
  <si>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</si>
  <si>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</si>
  <si>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</si>
  <si>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</si>
  <si>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</si>
  <si>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</si>
  <si>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</si>
  <si>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</si>
  <si>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</si>
  <si>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</si>
  <si>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</si>
  <si>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</si>
  <si>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</si>
  <si>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</si>
  <si>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</si>
  <si>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</si>
  <si>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</si>
  <si>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</si>
  <si>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</si>
  <si>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</si>
  <si>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</si>
  <si>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</si>
  <si>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</si>
  <si>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</si>
  <si>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</si>
  <si>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</si>
  <si>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</si>
  <si>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</si>
  <si>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</si>
  <si>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</si>
  <si>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</si>
  <si>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</si>
  <si>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</si>
  <si>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</si>
  <si>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</si>
  <si>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</si>
  <si>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</si>
  <si>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</si>
  <si>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</si>
  <si>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</si>
  <si>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</si>
  <si>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</si>
  <si>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</si>
  <si>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</si>
  <si>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</si>
  <si>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</si>
  <si>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</si>
  <si>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</si>
  <si>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</si>
  <si>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</si>
  <si>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</si>
  <si>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</si>
  <si>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</si>
  <si>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</si>
  <si>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</si>
  <si>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</si>
  <si>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</si>
  <si>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</si>
  <si>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</si>
  <si>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</si>
  <si>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</si>
  <si>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</si>
  <si>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</si>
  <si>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</si>
  <si>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</si>
  <si>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</si>
  <si>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</si>
  <si>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</si>
  <si>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</si>
  <si>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</si>
  <si>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</si>
  <si>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</si>
  <si>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</si>
  <si>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</si>
  <si>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</si>
  <si>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</si>
  <si>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</si>
  <si>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</si>
  <si>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</si>
  <si>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</si>
  <si>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</si>
  <si>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</si>
  <si>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</si>
  <si>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</si>
  <si>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</si>
  <si>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</si>
  <si>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</si>
  <si>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</si>
  <si>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</si>
  <si>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</si>
  <si>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</si>
  <si>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</si>
  <si>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</si>
  <si>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</si>
  <si>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</si>
  <si>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</si>
  <si>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</si>
  <si>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</si>
  <si>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</si>
  <si>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</si>
  <si>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</si>
  <si>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</si>
  <si>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</si>
  <si>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</si>
  <si>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</si>
  <si>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</si>
  <si>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</si>
  <si>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</si>
  <si>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</si>
  <si>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</si>
  <si>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</si>
  <si>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</si>
  <si>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</si>
  <si>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</si>
  <si>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</si>
  <si>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</si>
  <si>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</si>
  <si>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</si>
  <si>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</si>
  <si>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</si>
  <si>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</si>
  <si>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</si>
  <si>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</si>
  <si>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</si>
  <si>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</si>
  <si>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</si>
  <si>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</si>
  <si>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</si>
  <si>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</si>
  <si>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</si>
  <si>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</si>
  <si>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</si>
  <si>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</si>
  <si>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</si>
  <si>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</si>
  <si>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</si>
  <si>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</si>
  <si>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</si>
  <si>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</si>
  <si>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</si>
  <si>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</si>
  <si>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</si>
  <si>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</si>
  <si>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</si>
  <si>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</si>
  <si>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</si>
  <si>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</si>
  <si>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</si>
  <si>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</si>
  <si>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</si>
  <si>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</si>
  <si>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</si>
  <si>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</si>
  <si>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</si>
  <si>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</si>
  <si>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</si>
  <si>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</si>
  <si>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</si>
  <si>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</si>
  <si>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</si>
  <si>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</si>
  <si>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</si>
  <si>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</si>
  <si>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</si>
  <si>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</si>
  <si>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</si>
  <si>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</si>
  <si>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</si>
  <si>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</si>
  <si>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</si>
  <si>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</si>
  <si>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</si>
  <si>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</si>
  <si>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</si>
  <si>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</si>
  <si>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</si>
  <si>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</si>
  <si>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</si>
  <si>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</si>
  <si>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</si>
  <si>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</si>
  <si>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</si>
  <si>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</si>
  <si>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</si>
  <si>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</si>
  <si>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</si>
  <si>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</si>
  <si>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</si>
  <si>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</si>
  <si>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</si>
  <si>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</si>
  <si>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</si>
  <si>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</si>
  <si>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</si>
  <si>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</si>
  <si>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</si>
  <si>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</si>
  <si>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</si>
  <si>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</si>
  <si>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</si>
  <si>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</si>
  <si>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</si>
  <si>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</si>
  <si>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</si>
  <si>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</si>
  <si>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</si>
  <si>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</si>
  <si>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</si>
  <si>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</si>
  <si>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</si>
  <si>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</si>
  <si>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</si>
  <si>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</si>
  <si>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</si>
  <si>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</si>
  <si>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</si>
  <si>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</si>
  <si>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</si>
  <si>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</si>
  <si>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</si>
  <si>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</si>
  <si>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</si>
  <si>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</si>
  <si>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</si>
  <si>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</si>
  <si>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</si>
  <si>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</si>
  <si>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</si>
  <si>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</si>
  <si>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</si>
  <si>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</si>
  <si>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</si>
  <si>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</si>
  <si>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</si>
  <si>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</si>
  <si>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</si>
  <si>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</si>
  <si>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</si>
  <si>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</si>
  <si>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</si>
  <si>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</si>
  <si>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</si>
  <si>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</si>
  <si>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</si>
  <si>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</si>
  <si>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</si>
  <si>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</si>
  <si>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</si>
  <si>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</si>
  <si>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</si>
  <si>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</si>
  <si>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</si>
  <si>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</si>
  <si>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</si>
  <si>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</si>
  <si>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</si>
  <si>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</si>
  <si>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</si>
  <si>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</si>
  <si>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</si>
  <si>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</si>
  <si>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</si>
  <si>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</si>
  <si>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</si>
  <si>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</si>
  <si>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</si>
  <si>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</si>
  <si>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</si>
  <si>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</si>
  <si>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</si>
  <si>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</si>
  <si>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</si>
  <si>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</si>
  <si>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</si>
  <si>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</si>
  <si>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</si>
  <si>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</si>
  <si>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</si>
  <si>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</si>
  <si>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</si>
  <si>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</si>
  <si>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</si>
  <si>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</si>
  <si>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</si>
  <si>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</si>
  <si>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</si>
  <si>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</si>
  <si>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</si>
  <si>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</si>
  <si>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</si>
  <si>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</si>
  <si>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</si>
  <si>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</si>
  <si>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</si>
  <si>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</si>
  <si>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</si>
  <si>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</si>
  <si>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</si>
  <si>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</si>
  <si>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</si>
  <si>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</si>
  <si>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</si>
  <si>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</si>
  <si>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</si>
  <si>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</si>
  <si>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</si>
  <si>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</si>
  <si>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</si>
  <si>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</si>
  <si>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</si>
  <si>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</si>
  <si>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</si>
  <si>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</si>
  <si>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</si>
  <si>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</si>
  <si>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</si>
  <si>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</si>
  <si>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</si>
  <si>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</si>
  <si>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</si>
  <si>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</si>
  <si>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</si>
  <si>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</si>
  <si>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</si>
  <si>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</si>
  <si>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</si>
  <si>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</si>
  <si>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</si>
  <si>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</si>
  <si>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</si>
  <si>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</si>
  <si>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</si>
  <si>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</si>
  <si>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</si>
  <si>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</si>
  <si>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</si>
  <si>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</si>
  <si>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</si>
  <si>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</si>
  <si>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</si>
  <si>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</si>
  <si>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</si>
  <si>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</si>
  <si>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</si>
  <si>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</si>
  <si>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</si>
  <si>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</si>
  <si>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</si>
  <si>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</si>
  <si>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</si>
  <si>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</si>
  <si>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</si>
  <si>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</si>
  <si>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</si>
  <si>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</si>
  <si>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</si>
  <si>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</si>
  <si>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</si>
  <si>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</si>
  <si>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</si>
  <si>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</si>
  <si>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</si>
  <si>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</si>
  <si>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</si>
  <si>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</si>
  <si>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</si>
  <si>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</si>
  <si>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</si>
  <si>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</si>
  <si>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</si>
  <si>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</si>
  <si>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</si>
  <si>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</si>
  <si>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</si>
  <si>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</si>
  <si>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</si>
  <si>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</si>
  <si>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</si>
  <si>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</si>
  <si>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</si>
  <si>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</si>
  <si>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</si>
  <si>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</si>
  <si>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</si>
  <si>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</si>
  <si>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</si>
  <si>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</si>
  <si>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</si>
  <si>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</si>
  <si>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</si>
  <si>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</si>
  <si>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</si>
  <si>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</si>
  <si>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</si>
  <si>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</si>
  <si>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</si>
  <si>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</si>
  <si>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</si>
  <si>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</si>
  <si>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</si>
  <si>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</si>
  <si>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</si>
  <si>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</si>
  <si>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</si>
  <si>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</si>
  <si>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</si>
  <si>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</si>
  <si>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</si>
  <si>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</si>
  <si>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</si>
  <si>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</si>
  <si>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</si>
  <si>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</si>
  <si>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</si>
  <si>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</si>
  <si>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</si>
  <si>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</si>
  <si>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</si>
  <si>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</si>
  <si>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</si>
  <si>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</si>
  <si>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</si>
  <si>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</si>
  <si>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</si>
  <si>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</si>
  <si>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</si>
  <si>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</si>
  <si>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</si>
  <si>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</si>
  <si>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</si>
  <si>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</si>
  <si>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</si>
  <si>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</si>
  <si>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</si>
  <si>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</si>
  <si>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</si>
  <si>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</si>
  <si>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</si>
  <si>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</si>
  <si>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</si>
  <si>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</si>
  <si>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</si>
  <si>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</si>
  <si>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</si>
  <si>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</si>
  <si>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</si>
  <si>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</si>
  <si>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</si>
  <si>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</si>
  <si>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</si>
  <si>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</si>
  <si>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</si>
  <si>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</si>
  <si>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</si>
  <si>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</si>
  <si>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</si>
  <si>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</si>
  <si>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</si>
  <si>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</si>
  <si>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</si>
  <si>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</si>
  <si>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</si>
  <si>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</si>
  <si>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</si>
  <si>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</si>
  <si>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</si>
  <si>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</si>
  <si>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</si>
  <si>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</si>
  <si>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</si>
  <si>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</si>
  <si>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</si>
  <si>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</si>
  <si>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</si>
  <si>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</si>
  <si>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</si>
  <si>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</si>
  <si>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</si>
  <si>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</si>
  <si>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</si>
  <si>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</si>
  <si>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</si>
  <si>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</si>
  <si>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</si>
  <si>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</si>
  <si>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</si>
  <si>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</si>
  <si>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</si>
  <si>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</si>
  <si>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</si>
  <si>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</si>
  <si>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</si>
  <si>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</si>
  <si>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</si>
  <si>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</si>
  <si>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</si>
  <si>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</si>
  <si>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</si>
  <si>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</si>
  <si>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</si>
  <si>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</si>
  <si>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</si>
  <si>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</si>
  <si>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</si>
  <si>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</si>
  <si>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</si>
  <si>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</si>
  <si>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</si>
  <si>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</si>
  <si>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</si>
  <si>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</si>
  <si>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</si>
  <si>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</si>
  <si>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</si>
  <si>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</si>
  <si>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</si>
  <si>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</si>
  <si>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</si>
  <si>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</si>
  <si>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</si>
  <si>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</si>
  <si>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</si>
  <si>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</si>
  <si>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</si>
  <si>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</si>
  <si>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</si>
  <si>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</si>
  <si>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</si>
  <si>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</si>
  <si>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</si>
  <si>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</si>
  <si>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</si>
  <si>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</si>
  <si>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</si>
  <si>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</si>
  <si>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</si>
  <si>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</si>
  <si>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</si>
  <si>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</si>
  <si>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</si>
  <si>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</si>
  <si>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</si>
  <si>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</si>
  <si>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</si>
  <si>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</si>
  <si>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</si>
  <si>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</si>
  <si>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</si>
  <si>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</si>
  <si>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</si>
  <si>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</si>
  <si>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</si>
  <si>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</si>
  <si>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</si>
  <si>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</si>
  <si>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</si>
  <si>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</si>
  <si>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</si>
  <si>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</si>
  <si>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</si>
  <si>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</si>
  <si>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</si>
  <si>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</si>
  <si>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</si>
  <si>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</si>
  <si>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</si>
  <si>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</si>
  <si>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</si>
  <si>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</si>
  <si>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</si>
  <si>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</si>
  <si>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</si>
  <si>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</si>
  <si>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</si>
  <si>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</si>
  <si>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</si>
  <si>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</si>
  <si>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</si>
  <si>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</si>
  <si>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</si>
  <si>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</si>
  <si>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</si>
  <si>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</si>
  <si>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</si>
  <si>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</si>
  <si>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</si>
  <si>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</si>
  <si>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</si>
  <si>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</si>
  <si>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</si>
  <si>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</si>
  <si>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</si>
  <si>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</si>
  <si>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</si>
  <si>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</si>
  <si>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</si>
  <si>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</si>
  <si>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</si>
  <si>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</si>
  <si>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</si>
  <si>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</si>
  <si>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</si>
  <si>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</si>
  <si>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</si>
  <si>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</si>
  <si>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</si>
  <si>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</si>
  <si>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</si>
  <si>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</si>
  <si>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</si>
  <si>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</si>
  <si>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</si>
  <si>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</si>
  <si>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</si>
  <si>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</si>
  <si>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</si>
  <si>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</si>
  <si>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</si>
  <si>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</si>
  <si>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</si>
  <si>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</si>
  <si>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</si>
  <si>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</si>
  <si>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</si>
  <si>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</si>
  <si>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</si>
  <si>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</si>
  <si>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</si>
  <si>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</si>
  <si>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</si>
  <si>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</si>
  <si>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</si>
  <si>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</si>
  <si>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</si>
  <si>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</si>
  <si>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</si>
  <si>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</si>
  <si>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</si>
  <si>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</si>
  <si>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</si>
  <si>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</si>
  <si>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</si>
  <si>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</si>
  <si>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</si>
  <si>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</si>
  <si>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</si>
  <si>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</si>
  <si>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</si>
  <si>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</si>
  <si>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</si>
  <si>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</si>
  <si>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</si>
  <si>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</si>
  <si>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</si>
  <si>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</si>
  <si>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</si>
  <si>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</si>
  <si>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</si>
  <si>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</si>
  <si>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</si>
  <si>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</si>
  <si>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</si>
  <si>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</si>
  <si>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</si>
  <si>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</si>
  <si>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</si>
  <si>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</si>
  <si>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</si>
  <si>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</si>
  <si>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</si>
  <si>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</si>
  <si>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</si>
  <si>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</si>
  <si>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</si>
  <si>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</si>
  <si>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</si>
  <si>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</si>
  <si>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</si>
  <si>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</si>
  <si>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</si>
  <si>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</si>
  <si>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</si>
  <si>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</si>
  <si>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</si>
  <si>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</si>
  <si>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</si>
  <si>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</si>
  <si>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</si>
  <si>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</si>
  <si>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</si>
  <si>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</si>
  <si>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</si>
  <si>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</si>
  <si>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</si>
  <si>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</si>
  <si>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</si>
  <si>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</si>
  <si>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</si>
  <si>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</si>
  <si>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</si>
  <si>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</si>
  <si>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</si>
  <si>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</si>
  <si>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</si>
  <si>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</si>
  <si>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</si>
  <si>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</si>
  <si>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</si>
  <si>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</si>
  <si>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</si>
  <si>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</si>
  <si>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</si>
  <si>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</si>
  <si>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</si>
  <si>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</si>
  <si>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</si>
  <si>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</si>
  <si>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</si>
  <si>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</si>
  <si>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</si>
  <si>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</si>
  <si>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</si>
  <si>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</si>
  <si>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</si>
  <si>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</si>
  <si>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</si>
  <si>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</si>
  <si>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</si>
  <si>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</si>
  <si>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</si>
  <si>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</si>
  <si>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</si>
  <si>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</si>
  <si>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</si>
  <si>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</si>
  <si>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</si>
  <si>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</si>
  <si>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</si>
  <si>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</si>
  <si>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</si>
  <si>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</si>
  <si>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</si>
  <si>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</si>
  <si>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</si>
  <si>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</si>
  <si>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</si>
  <si>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</si>
  <si>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</si>
  <si>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</si>
  <si>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</si>
  <si>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</si>
  <si>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</si>
  <si>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</si>
  <si>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</si>
  <si>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</si>
  <si>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</si>
  <si>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</si>
  <si>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</si>
  <si>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</si>
  <si>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</si>
  <si>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</si>
  <si>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</si>
  <si>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</si>
  <si>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</si>
  <si>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</si>
  <si>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</si>
  <si>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</si>
  <si>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</si>
  <si>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</si>
  <si>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</si>
  <si>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</si>
  <si>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</si>
  <si>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</si>
  <si>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</si>
  <si>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</si>
  <si>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</si>
  <si>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</si>
  <si>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</si>
  <si>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</si>
  <si>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</si>
  <si>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</si>
  <si>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</si>
  <si>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</si>
  <si>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</si>
  <si>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</si>
  <si>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</si>
  <si>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</si>
  <si>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</si>
  <si>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</si>
  <si>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</si>
  <si>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</si>
  <si>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</si>
  <si>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</si>
  <si>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</si>
  <si>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</si>
  <si>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</si>
  <si>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</si>
  <si>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</si>
  <si>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</si>
  <si>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</si>
  <si>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</si>
  <si>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</si>
  <si>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</si>
  <si>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</si>
  <si>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</si>
  <si>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</si>
  <si>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</si>
  <si>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</si>
  <si>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</si>
  <si>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</si>
  <si>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</si>
  <si>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</si>
  <si>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</si>
  <si>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</si>
  <si>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</si>
  <si>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</si>
  <si>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</si>
  <si>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</si>
  <si>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</si>
  <si>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</si>
  <si>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</si>
  <si>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</si>
  <si>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</si>
  <si>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</si>
  <si>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</si>
  <si>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</si>
  <si>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</si>
  <si>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</si>
  <si>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</si>
  <si>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</si>
  <si>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</si>
  <si>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</si>
  <si>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</si>
  <si>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</si>
  <si>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</si>
  <si>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</si>
  <si>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</si>
  <si>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</si>
  <si>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</si>
  <si>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</si>
  <si>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</si>
  <si>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</si>
  <si>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</si>
  <si>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</si>
  <si>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</si>
  <si>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</si>
  <si>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</si>
  <si>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</si>
  <si>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</si>
  <si>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</si>
  <si>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</si>
  <si>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</si>
  <si>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</si>
  <si>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</si>
  <si>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</si>
  <si>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</si>
  <si>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</si>
  <si>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</si>
  <si>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</si>
  <si>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</si>
  <si>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</si>
  <si>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</si>
  <si>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</si>
  <si>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</si>
  <si>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</si>
  <si>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</si>
  <si>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</si>
  <si>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</si>
  <si>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</si>
  <si>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</si>
  <si>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</si>
  <si>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</si>
  <si>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</si>
  <si>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</si>
  <si>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</si>
  <si>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</si>
  <si>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</si>
  <si>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</si>
  <si>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</si>
  <si>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</si>
  <si>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</si>
  <si>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</si>
  <si>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</si>
  <si>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</si>
  <si>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</si>
  <si>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</si>
  <si>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</si>
  <si>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</si>
  <si>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</si>
  <si>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</si>
  <si>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</si>
  <si>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</si>
  <si>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</si>
  <si>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</si>
  <si>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</si>
  <si>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</si>
  <si>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</si>
  <si>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</si>
  <si>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</si>
  <si>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</si>
  <si>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</si>
  <si>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</si>
  <si>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</si>
  <si>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</si>
  <si>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</si>
  <si>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</si>
  <si>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</si>
  <si>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</si>
  <si>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</si>
  <si>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</si>
  <si>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</si>
  <si>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</si>
  <si>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</si>
  <si>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</si>
  <si>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</si>
  <si>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</si>
  <si>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</si>
  <si>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</si>
  <si>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</si>
  <si>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</si>
  <si>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</si>
  <si>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</si>
  <si>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</si>
  <si>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</si>
  <si>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</si>
  <si>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</si>
  <si>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</si>
  <si>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</si>
  <si>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</si>
  <si>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</si>
  <si>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</si>
  <si>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</si>
  <si>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</si>
  <si>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</si>
  <si>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</si>
  <si>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</si>
  <si>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</si>
  <si>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</si>
  <si>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</si>
  <si>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</si>
  <si>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</si>
  <si>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</si>
  <si>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</si>
  <si>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</si>
  <si>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</si>
  <si>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</si>
  <si>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</si>
  <si>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</si>
  <si>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</si>
  <si>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</si>
  <si>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</si>
  <si>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</si>
  <si>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</si>
  <si>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</si>
  <si>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</si>
  <si>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</si>
  <si>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</si>
  <si>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</si>
  <si>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</si>
  <si>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</si>
  <si>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</si>
  <si>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</si>
  <si>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</si>
  <si>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</si>
  <si>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</si>
  <si>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</si>
  <si>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</si>
  <si>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</si>
  <si>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</si>
  <si>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</si>
  <si>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</si>
  <si>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</si>
  <si>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</si>
  <si>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</si>
  <si>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</si>
  <si>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</si>
  <si>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</si>
  <si>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</si>
  <si>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</si>
  <si>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</si>
  <si>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</si>
  <si>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</si>
  <si>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</si>
  <si>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</si>
  <si>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</si>
  <si>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</si>
  <si>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</si>
  <si>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</si>
  <si>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</si>
  <si>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</si>
  <si>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</si>
  <si>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</si>
  <si>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</si>
  <si>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</si>
  <si>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</si>
  <si>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</si>
  <si>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</si>
  <si>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</si>
  <si>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</si>
  <si>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</si>
  <si>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</si>
  <si>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</si>
  <si>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</si>
  <si>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</si>
  <si>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</si>
  <si>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</si>
  <si>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</si>
  <si>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</si>
  <si>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</si>
  <si>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</si>
  <si>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</si>
  <si>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</si>
  <si>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</si>
  <si>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</si>
  <si>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</si>
  <si>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</si>
  <si>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</si>
  <si>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</si>
  <si>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</si>
  <si>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</si>
  <si>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</si>
  <si>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</si>
  <si>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</si>
  <si>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</si>
  <si>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</si>
  <si>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</si>
  <si>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</si>
  <si>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</si>
  <si>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</si>
  <si>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</si>
  <si>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</si>
  <si>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</si>
  <si>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</si>
  <si>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</si>
  <si>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</si>
  <si>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</si>
  <si>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</si>
  <si>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</si>
  <si>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</si>
  <si>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</si>
  <si>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</si>
  <si>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</si>
  <si>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</si>
  <si>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</si>
  <si>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</si>
  <si>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</si>
  <si>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</si>
  <si>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</si>
  <si>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</si>
  <si>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</si>
  <si>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</si>
  <si>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</si>
  <si>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</si>
  <si>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</si>
  <si>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</si>
  <si>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</si>
  <si>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</si>
  <si>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</si>
  <si>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</si>
  <si>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</si>
  <si>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</si>
  <si>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</si>
  <si>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</si>
  <si>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</si>
  <si>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</si>
  <si>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</si>
  <si>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</si>
  <si>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</si>
  <si>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</si>
  <si>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</si>
  <si>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</si>
  <si>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</si>
  <si>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</si>
  <si>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</si>
  <si>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</si>
  <si>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</si>
  <si>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</si>
  <si>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</si>
  <si>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</si>
  <si>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</si>
  <si>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</si>
  <si>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</si>
  <si>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</si>
  <si>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</si>
  <si>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</si>
  <si>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</si>
  <si>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</si>
  <si>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</si>
  <si>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</si>
  <si>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</si>
  <si>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</si>
  <si>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</si>
  <si>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</si>
  <si>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</si>
  <si>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</si>
  <si>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</si>
  <si>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</si>
  <si>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</si>
  <si>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</si>
  <si>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</si>
  <si>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</si>
  <si>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</si>
  <si>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</si>
  <si>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</si>
  <si>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</si>
  <si>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</si>
  <si>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</si>
  <si>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</si>
  <si>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</si>
  <si>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</si>
  <si>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</si>
  <si>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</si>
  <si>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</si>
  <si>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</si>
  <si>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</si>
  <si>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</si>
  <si>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</si>
  <si>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</si>
  <si>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</si>
  <si>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</si>
  <si>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</si>
  <si>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</si>
  <si>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</si>
  <si>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</si>
  <si>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</si>
  <si>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</si>
  <si>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</si>
  <si>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</si>
  <si>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</si>
  <si>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</si>
  <si>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</si>
  <si>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</si>
  <si>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</si>
  <si>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</si>
  <si>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</si>
  <si>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</si>
  <si>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</si>
  <si>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</si>
  <si>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</si>
  <si>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</si>
  <si>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</si>
  <si>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</si>
  <si>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</si>
  <si>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</si>
  <si>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</si>
  <si>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</si>
  <si>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</si>
  <si>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</si>
  <si>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</si>
  <si>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</si>
  <si>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</si>
  <si>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</si>
  <si>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</si>
  <si>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</si>
  <si>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</si>
  <si>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</si>
  <si>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</si>
  <si>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</si>
  <si>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</si>
  <si>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</si>
  <si>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</si>
  <si>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</si>
  <si>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</si>
  <si>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</si>
  <si>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</si>
  <si>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</si>
  <si>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</si>
  <si>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</si>
  <si>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</si>
  <si>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</si>
  <si>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</si>
  <si>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</si>
  <si>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</si>
  <si>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</si>
  <si>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</si>
  <si>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</si>
  <si>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</si>
  <si>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</si>
  <si>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</si>
  <si>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</si>
  <si>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</si>
  <si>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</si>
  <si>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</si>
  <si>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</si>
  <si>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</si>
  <si>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</si>
  <si>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</si>
  <si>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</si>
  <si>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</si>
  <si>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</si>
  <si>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</si>
  <si>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</si>
  <si>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</si>
  <si>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</si>
  <si>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</si>
  <si>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</si>
  <si>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</si>
  <si>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</si>
  <si>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</si>
  <si>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</si>
  <si>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</si>
  <si>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</si>
  <si>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</si>
  <si>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</si>
  <si>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</si>
  <si>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</si>
  <si>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</si>
  <si>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</si>
  <si>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</si>
  <si>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</si>
  <si>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</si>
  <si>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</si>
  <si>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</si>
  <si>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</si>
  <si>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</si>
  <si>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</si>
  <si>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</si>
  <si>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</si>
  <si>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</si>
  <si>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</si>
  <si>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</si>
  <si>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</si>
  <si>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</si>
  <si>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</si>
  <si>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</si>
  <si>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</si>
  <si>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</si>
  <si>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</si>
  <si>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</si>
  <si>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</si>
  <si>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</si>
  <si>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</si>
  <si>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</si>
  <si>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</si>
  <si>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</si>
  <si>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</si>
  <si>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</si>
  <si>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</si>
  <si>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</si>
  <si>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</si>
  <si>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</si>
  <si>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</si>
  <si>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</si>
  <si>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</si>
  <si>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</si>
  <si>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</si>
  <si>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</si>
  <si>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</si>
  <si>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</si>
  <si>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</si>
  <si>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</si>
  <si>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</si>
  <si>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</si>
  <si>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</si>
  <si>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</si>
  <si>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</si>
  <si>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</si>
  <si>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</si>
  <si>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</si>
  <si>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</si>
  <si>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</si>
  <si>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</si>
  <si>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</si>
  <si>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</si>
  <si>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</si>
  <si>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</si>
  <si>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</si>
  <si>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</si>
  <si>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</si>
  <si>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</si>
  <si>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</si>
  <si>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</si>
  <si>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</si>
  <si>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</si>
  <si>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</si>
  <si>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</si>
  <si>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</si>
  <si>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</si>
  <si>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</si>
  <si>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</si>
  <si>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</si>
  <si>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</si>
  <si>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</si>
  <si>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</si>
  <si>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</si>
  <si>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</si>
  <si>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</si>
  <si>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</si>
  <si>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</si>
  <si>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</si>
  <si>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</si>
  <si>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</si>
  <si>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</si>
  <si>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</si>
  <si>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</si>
  <si>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</si>
  <si>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</si>
  <si>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</si>
  <si>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</si>
  <si>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</si>
  <si>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</si>
  <si>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</si>
  <si>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</si>
  <si>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</si>
  <si>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</si>
  <si>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</si>
  <si>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</si>
  <si>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</si>
  <si>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</si>
  <si>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</si>
  <si>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</si>
  <si>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</si>
  <si>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</si>
  <si>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</si>
  <si>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</si>
  <si>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</si>
  <si>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</si>
  <si>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</si>
  <si>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</si>
  <si>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</si>
  <si>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</si>
  <si>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</si>
  <si>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</si>
  <si>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</si>
  <si>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</si>
  <si>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</si>
  <si>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</si>
  <si>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</si>
  <si>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</si>
  <si>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</si>
  <si>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</si>
  <si>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</si>
  <si>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</si>
  <si>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</si>
  <si>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</si>
  <si>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</si>
  <si>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</si>
  <si>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</si>
  <si>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</si>
  <si>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</si>
  <si>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</si>
  <si>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</si>
  <si>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</si>
  <si>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</si>
  <si>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</si>
  <si>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</si>
  <si>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</si>
  <si>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</si>
  <si>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</si>
  <si>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</si>
  <si>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</si>
  <si>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</si>
  <si>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</si>
  <si>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</si>
  <si>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</si>
  <si>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</si>
  <si>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</si>
  <si>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</si>
  <si>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</si>
  <si>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</si>
  <si>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</si>
  <si>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</si>
  <si>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</si>
  <si>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</si>
  <si>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</si>
  <si>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</si>
  <si>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</si>
  <si>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</si>
  <si>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</si>
  <si>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</si>
  <si>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</si>
  <si>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</si>
  <si>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</si>
  <si>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</si>
  <si>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</si>
  <si>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</si>
  <si>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</si>
  <si>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</si>
  <si>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</si>
  <si>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</si>
  <si>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</si>
  <si>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</si>
  <si>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</si>
  <si>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</si>
  <si>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</si>
  <si>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</si>
  <si>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</si>
  <si>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</si>
  <si>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</si>
  <si>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</si>
  <si>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</si>
  <si>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</si>
  <si>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</si>
  <si>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</si>
  <si>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</si>
  <si>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</si>
  <si>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</si>
  <si>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</si>
  <si>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</si>
  <si>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</si>
  <si>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</si>
  <si>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</si>
  <si>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</si>
  <si>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</si>
  <si>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</si>
  <si>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</si>
  <si>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</si>
  <si>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</si>
  <si>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</si>
  <si>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</si>
  <si>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</si>
  <si>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</si>
  <si>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</si>
  <si>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</si>
  <si>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</si>
  <si>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</si>
  <si>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</si>
  <si>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</si>
  <si>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</si>
  <si>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</si>
  <si>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</si>
  <si>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</si>
  <si>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</si>
  <si>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</si>
  <si>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</si>
  <si>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</si>
  <si>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</si>
  <si>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</si>
  <si>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</si>
  <si>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</si>
  <si>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</si>
  <si>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</si>
  <si>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</si>
  <si>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</si>
  <si>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</si>
  <si>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</si>
  <si>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</si>
  <si>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</si>
  <si>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</si>
  <si>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</si>
  <si>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</si>
  <si>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</si>
  <si>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</si>
  <si>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</si>
  <si>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</si>
  <si>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</si>
  <si>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</si>
  <si>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</si>
  <si>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</si>
  <si>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</si>
  <si>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</si>
  <si>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</si>
  <si>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</si>
  <si>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</si>
  <si>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</si>
  <si>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</si>
  <si>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</si>
  <si>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</si>
  <si>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</si>
  <si>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</si>
  <si>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</si>
  <si>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</si>
  <si>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</si>
  <si>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</si>
  <si>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</si>
  <si>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</si>
  <si>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</si>
  <si>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</si>
  <si>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</si>
  <si>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</si>
  <si>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</si>
  <si>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</si>
  <si>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</si>
  <si>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</si>
  <si>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</si>
  <si>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</si>
  <si>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</si>
  <si>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</si>
  <si>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</si>
  <si>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</si>
  <si>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</si>
  <si>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</si>
  <si>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</si>
  <si>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</si>
  <si>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</si>
  <si>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</si>
  <si>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</si>
  <si>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</si>
  <si>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</si>
  <si>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</si>
  <si>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</si>
  <si>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</si>
  <si>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</si>
  <si>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</si>
  <si>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</si>
  <si>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</si>
  <si>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</si>
  <si>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</si>
  <si>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</si>
  <si>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</si>
  <si>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</si>
  <si>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</si>
  <si>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</si>
  <si>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</si>
  <si>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</si>
  <si>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</si>
  <si>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</si>
  <si>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</si>
  <si>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</si>
  <si>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</si>
  <si>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</si>
  <si>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</si>
  <si>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</si>
  <si>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</si>
  <si>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</si>
  <si>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</si>
  <si>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</si>
  <si>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</si>
  <si>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</si>
  <si>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</si>
  <si>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</si>
  <si>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</si>
  <si>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</si>
  <si>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</si>
  <si>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</si>
  <si>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</si>
  <si>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</si>
  <si>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</si>
  <si>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</si>
  <si>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</si>
  <si>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</si>
  <si>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</si>
  <si>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</si>
  <si>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</si>
  <si>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</si>
  <si>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</si>
  <si>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</si>
  <si>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</si>
  <si>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</si>
  <si>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</si>
  <si>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</si>
  <si>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</si>
  <si>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</si>
  <si>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</si>
  <si>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</si>
  <si>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</si>
  <si>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</si>
  <si>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</si>
  <si>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</si>
  <si>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</si>
  <si>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</si>
  <si>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</si>
  <si>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</si>
  <si>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</si>
  <si>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</si>
  <si>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</si>
  <si>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</si>
  <si>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</si>
  <si>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</si>
  <si>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</si>
  <si>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</si>
  <si>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</si>
  <si>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</si>
  <si>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</si>
  <si>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</si>
  <si>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</si>
  <si>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</si>
  <si>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</si>
  <si>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</si>
  <si>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</si>
  <si>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</si>
  <si>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</si>
  <si>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</si>
  <si>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</si>
  <si>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</si>
  <si>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</si>
  <si>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</si>
  <si>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</si>
  <si>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</si>
  <si>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</si>
  <si>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</si>
  <si>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</si>
  <si>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</si>
  <si>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</si>
  <si>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</si>
  <si>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</si>
  <si>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</si>
  <si>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</si>
  <si>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</si>
  <si>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</si>
  <si>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</si>
  <si>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</si>
  <si>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</si>
  <si>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</si>
  <si>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</si>
  <si>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</si>
  <si>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</si>
  <si>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</si>
  <si>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</si>
  <si>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</si>
  <si>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</si>
  <si>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</si>
  <si>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</si>
  <si>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</si>
  <si>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</si>
  <si>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</si>
  <si>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</si>
  <si>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</si>
  <si>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</si>
  <si>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</si>
  <si>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</si>
  <si>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</si>
  <si>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</si>
  <si>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</si>
  <si>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</si>
  <si>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</si>
  <si>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</si>
  <si>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</si>
  <si>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</si>
  <si>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</si>
  <si>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</si>
  <si>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</si>
  <si>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</si>
  <si>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</si>
  <si>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</si>
  <si>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</si>
  <si>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</si>
  <si>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</si>
  <si>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</si>
  <si>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</si>
  <si>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</si>
  <si>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</si>
  <si>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</si>
  <si>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</si>
  <si>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</si>
  <si>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</si>
  <si>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</si>
  <si>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</si>
  <si>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</si>
  <si>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</si>
  <si>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</si>
  <si>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</si>
  <si>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</si>
  <si>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</si>
  <si>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</si>
  <si>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</si>
  <si>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</si>
  <si>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</si>
  <si>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</si>
  <si>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</si>
  <si>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</si>
  <si>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</si>
  <si>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</si>
  <si>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</si>
  <si>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</si>
  <si>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</si>
  <si>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</si>
  <si>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</si>
  <si>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</si>
  <si>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</si>
  <si>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</si>
  <si>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</si>
  <si>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</si>
  <si>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</si>
  <si>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</si>
  <si>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</si>
  <si>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</si>
  <si>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</si>
  <si>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</si>
  <si>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</si>
  <si>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</si>
  <si>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</si>
  <si>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</si>
  <si>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</si>
  <si>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</si>
  <si>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</si>
  <si>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</si>
  <si>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</si>
  <si>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</si>
  <si>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</si>
  <si>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</si>
  <si>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</si>
  <si>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</si>
  <si>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</si>
  <si>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</si>
  <si>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</si>
  <si>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</si>
  <si>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</si>
  <si>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</si>
  <si>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</si>
  <si>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</si>
  <si>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</si>
  <si>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</si>
  <si>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</si>
  <si>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</si>
  <si>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</si>
  <si>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</si>
  <si>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</si>
  <si>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</si>
  <si>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</si>
  <si>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</si>
  <si>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</si>
  <si>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</si>
  <si>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</si>
  <si>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</si>
  <si>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</si>
  <si>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</si>
  <si>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</si>
  <si>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</si>
  <si>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</si>
  <si>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</si>
  <si>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</si>
  <si>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</si>
  <si>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</si>
  <si>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</si>
  <si>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</si>
  <si>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</si>
  <si>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</si>
  <si>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</si>
  <si>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</si>
  <si>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</si>
  <si>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</si>
  <si>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</si>
  <si>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</si>
  <si>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</si>
  <si>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</si>
  <si>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</si>
  <si>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</si>
  <si>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</si>
  <si>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</si>
  <si>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</si>
  <si>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</si>
  <si>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</si>
  <si>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</si>
  <si>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</si>
  <si>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</si>
  <si>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</si>
  <si>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</si>
  <si>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</si>
  <si>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</si>
  <si>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</si>
  <si>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</si>
  <si>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</si>
  <si>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</si>
  <si>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</si>
  <si>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</si>
  <si>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</si>
  <si>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</si>
  <si>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</si>
  <si>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</si>
  <si>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</si>
  <si>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</si>
  <si>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</si>
  <si>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</si>
  <si>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</si>
  <si>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</si>
  <si>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</si>
  <si>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</si>
  <si>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</si>
  <si>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</si>
  <si>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</si>
  <si>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</si>
  <si>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</si>
  <si>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</si>
  <si>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</si>
  <si>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</si>
  <si>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</si>
  <si>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</si>
  <si>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</si>
  <si>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</si>
  <si>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</si>
  <si>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</si>
  <si>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</si>
  <si>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</si>
  <si>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</si>
  <si>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</si>
  <si>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</si>
  <si>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</si>
  <si>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</si>
  <si>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</si>
  <si>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</si>
  <si>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</si>
  <si>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</si>
  <si>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</si>
  <si>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</si>
  <si>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</si>
  <si>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</si>
  <si>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</si>
  <si>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</si>
  <si>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</si>
  <si>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</si>
  <si>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</si>
  <si>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</si>
  <si>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</si>
  <si>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</si>
  <si>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</si>
  <si>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</si>
  <si>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</si>
  <si>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</si>
  <si>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</si>
  <si>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</si>
  <si>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</si>
  <si>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</si>
  <si>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</si>
  <si>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</si>
  <si>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</si>
  <si>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</si>
  <si>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</si>
  <si>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</si>
  <si>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</si>
  <si>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</si>
  <si>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</si>
  <si>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</si>
  <si>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</si>
  <si>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</si>
  <si>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</si>
  <si>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</si>
  <si>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</si>
  <si>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</si>
  <si>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</si>
  <si>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</si>
  <si>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</si>
  <si>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</si>
  <si>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</si>
  <si>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</si>
  <si>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</si>
  <si>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</si>
  <si>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</si>
  <si>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</si>
  <si>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</si>
  <si>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</si>
  <si>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</si>
  <si>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</si>
  <si>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</si>
  <si>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</si>
  <si>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</si>
  <si>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</si>
  <si>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</si>
  <si>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</si>
  <si>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</si>
  <si>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</si>
  <si>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</si>
  <si>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</si>
  <si>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</si>
  <si>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</si>
  <si>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</si>
  <si>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</si>
  <si>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</si>
  <si>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</si>
  <si>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</si>
  <si>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</si>
  <si>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</si>
  <si>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</si>
  <si>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</si>
  <si>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</si>
  <si>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</si>
  <si>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</si>
  <si>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</si>
  <si>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</si>
  <si>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</si>
  <si>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</si>
  <si>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</si>
  <si>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</si>
  <si>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</si>
  <si>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</si>
  <si>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</si>
  <si>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</si>
  <si>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</si>
  <si>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</si>
  <si>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</si>
  <si>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</si>
  <si>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</si>
  <si>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</si>
  <si>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</si>
  <si>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</si>
  <si>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</si>
  <si>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</si>
  <si>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</si>
  <si>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</si>
  <si>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</si>
  <si>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</si>
  <si>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</si>
  <si>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</si>
  <si>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</si>
  <si>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</si>
  <si>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</si>
  <si>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</si>
  <si>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</si>
  <si>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</si>
  <si>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</si>
  <si>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</si>
  <si>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</si>
  <si>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</si>
  <si>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</si>
  <si>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</si>
  <si>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</si>
  <si>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</si>
  <si>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</si>
  <si>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</si>
  <si>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</si>
  <si>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</si>
  <si>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</si>
  <si>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</si>
  <si>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</si>
  <si>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</si>
  <si>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</si>
  <si>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</si>
  <si>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</si>
  <si>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</si>
  <si>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</si>
  <si>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</si>
  <si>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</si>
  <si>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</si>
  <si>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</si>
  <si>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</si>
  <si>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</si>
  <si>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</si>
  <si>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</si>
  <si>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</si>
  <si>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</si>
  <si>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</si>
  <si>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</si>
  <si>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</si>
  <si>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</si>
  <si>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</si>
  <si>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</si>
  <si>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</si>
  <si>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</si>
  <si>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</si>
  <si>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</si>
  <si>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</si>
  <si>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</si>
  <si>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</si>
  <si>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</si>
  <si>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</si>
  <si>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</si>
  <si>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</si>
  <si>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</si>
  <si>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</si>
  <si>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</si>
  <si>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</si>
  <si>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</si>
  <si>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</si>
  <si>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</si>
  <si>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</si>
  <si>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</si>
  <si>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</si>
  <si>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</si>
  <si>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</si>
  <si>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</si>
  <si>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</si>
  <si>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</si>
  <si>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</si>
  <si>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</si>
  <si>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</si>
  <si>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</si>
  <si>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</si>
  <si>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</si>
  <si>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</si>
  <si>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</si>
  <si>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</si>
  <si>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</si>
  <si>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</si>
  <si>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</si>
  <si>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</si>
  <si>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</si>
  <si>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</si>
  <si>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</si>
  <si>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</si>
  <si>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</si>
  <si>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</si>
  <si>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</si>
  <si>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</si>
  <si>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</si>
  <si>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</si>
  <si>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</si>
  <si>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</si>
  <si>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</si>
  <si>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</si>
  <si>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</si>
  <si>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</si>
  <si>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</si>
  <si>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</si>
  <si>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</si>
  <si>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</si>
  <si>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</si>
  <si>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</si>
  <si>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</si>
  <si>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</si>
  <si>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</si>
  <si>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</si>
  <si>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</si>
  <si>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</si>
  <si>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</si>
  <si>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</si>
  <si>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</si>
  <si>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</si>
  <si>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</si>
  <si>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</si>
  <si>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</si>
  <si>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</si>
  <si>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</si>
  <si>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</si>
  <si>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</si>
  <si>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</si>
  <si>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</si>
  <si>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</si>
  <si>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</si>
  <si>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</si>
  <si>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</si>
  <si>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</si>
  <si>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</si>
  <si>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</si>
  <si>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</si>
  <si>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</si>
  <si>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</si>
  <si>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</si>
  <si>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</si>
  <si>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</si>
  <si>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</si>
  <si>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</si>
  <si>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</si>
  <si>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</si>
  <si>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</si>
  <si>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</si>
  <si>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</si>
  <si>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</si>
  <si>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</si>
  <si>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</si>
  <si>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</si>
  <si>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</si>
  <si>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</si>
  <si>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</si>
  <si>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</si>
  <si>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</si>
  <si>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</si>
  <si>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</si>
  <si>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</si>
  <si>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</si>
  <si>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</si>
  <si>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</si>
  <si>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</si>
  <si>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</si>
  <si>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</si>
  <si>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</si>
  <si>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</si>
  <si>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</si>
  <si>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</si>
  <si>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</si>
  <si>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</si>
  <si>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</si>
  <si>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</si>
  <si>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</si>
  <si>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</si>
  <si>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</si>
  <si>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</si>
  <si>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</si>
  <si>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</si>
  <si>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</si>
  <si>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</si>
  <si>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</si>
  <si>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</si>
  <si>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</si>
  <si>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</si>
  <si>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</si>
  <si>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</si>
  <si>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</si>
  <si>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</si>
  <si>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</si>
  <si>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</si>
  <si>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</si>
  <si>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</si>
  <si>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</si>
  <si>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</si>
  <si>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</si>
  <si>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</si>
  <si>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</si>
  <si>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</si>
  <si>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</si>
  <si>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</si>
  <si>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</si>
  <si>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</si>
  <si>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</si>
  <si>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</si>
  <si>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</si>
  <si>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</si>
  <si>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</si>
  <si>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</si>
  <si>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</si>
  <si>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</si>
  <si>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</si>
  <si>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</si>
  <si>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</si>
  <si>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</si>
  <si>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</si>
  <si>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</si>
  <si>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</si>
  <si>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</si>
  <si>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</si>
  <si>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</si>
  <si>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</si>
  <si>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</si>
  <si>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</si>
  <si>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</si>
  <si>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</si>
  <si>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</si>
  <si>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</si>
  <si>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</si>
  <si>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</si>
  <si>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</si>
  <si>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</si>
  <si>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</si>
  <si>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</si>
  <si>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</si>
  <si>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</si>
  <si>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</si>
  <si>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</si>
  <si>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</si>
  <si>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</si>
  <si>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</si>
  <si>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</si>
  <si>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</si>
  <si>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</si>
  <si>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</si>
  <si>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</si>
  <si>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</si>
  <si>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</si>
  <si>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</si>
  <si>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</si>
  <si>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</si>
  <si>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</si>
  <si>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</si>
  <si>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</si>
  <si>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</si>
  <si>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</si>
  <si>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</si>
  <si>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</si>
  <si>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</si>
  <si>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</si>
  <si>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</si>
  <si>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</si>
  <si>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</si>
  <si>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</si>
  <si>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</si>
  <si>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</si>
  <si>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</si>
  <si>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</si>
  <si>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</si>
  <si>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</si>
  <si>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</si>
  <si>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</si>
  <si>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</si>
  <si>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</si>
  <si>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</si>
  <si>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</si>
  <si>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</si>
  <si>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</si>
  <si>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</si>
  <si>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</si>
  <si>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</si>
  <si>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</si>
  <si>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</si>
  <si>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</si>
  <si>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</si>
  <si>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</si>
  <si>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</si>
  <si>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</si>
  <si>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</si>
  <si>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</si>
  <si>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</si>
  <si>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</si>
  <si>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</si>
  <si>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</si>
  <si>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</si>
  <si>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</si>
  <si>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</si>
  <si>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</si>
  <si>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</si>
  <si>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</si>
  <si>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</si>
  <si>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</si>
  <si>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</si>
  <si>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</si>
  <si>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</si>
  <si>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</si>
  <si>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</si>
  <si>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</si>
  <si>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</si>
  <si>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</si>
  <si>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</si>
  <si>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</si>
  <si>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</si>
  <si>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</si>
  <si>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</si>
  <si>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</si>
  <si>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</si>
  <si>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</si>
  <si>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</si>
  <si>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</si>
  <si>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</si>
  <si>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</si>
  <si>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</si>
  <si>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</si>
  <si>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</si>
  <si>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</si>
  <si>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</si>
  <si>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</si>
  <si>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</si>
  <si>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</si>
  <si>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</si>
  <si>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</si>
  <si>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</si>
  <si>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</si>
  <si>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</si>
  <si>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</si>
  <si>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</si>
  <si>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</si>
  <si>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</si>
  <si>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</si>
  <si>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</si>
  <si>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</si>
  <si>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</si>
  <si>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</si>
  <si>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</si>
  <si>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</si>
  <si>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</si>
  <si>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</si>
  <si>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</si>
  <si>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</si>
  <si>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</si>
  <si>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</si>
  <si>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</si>
  <si>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</si>
  <si>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</si>
  <si>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</si>
  <si>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</si>
  <si>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</si>
  <si>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</si>
  <si>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</si>
  <si>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</si>
  <si>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</si>
  <si>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</si>
  <si>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</si>
  <si>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</si>
  <si>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</si>
  <si>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</si>
  <si>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</si>
  <si>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</si>
  <si>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</si>
  <si>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</si>
  <si>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</si>
  <si>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</si>
  <si>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</si>
  <si>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</si>
  <si>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</si>
  <si>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</si>
  <si>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</si>
  <si>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</si>
  <si>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</si>
  <si>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</si>
  <si>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</si>
  <si>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</si>
  <si>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</si>
  <si>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</si>
  <si>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</si>
  <si>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</si>
  <si>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</si>
  <si>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</si>
  <si>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</si>
  <si>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</si>
  <si>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</si>
  <si>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</si>
  <si>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</si>
  <si>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</si>
  <si>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</si>
  <si>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</si>
  <si>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</si>
  <si>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</si>
  <si>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</si>
  <si>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</si>
  <si>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</si>
  <si>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</si>
  <si>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</si>
  <si>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</si>
  <si>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</si>
  <si>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</si>
  <si>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</si>
  <si>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</si>
  <si>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</si>
  <si>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</si>
  <si>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</si>
  <si>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</si>
  <si>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</si>
  <si>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</si>
  <si>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</si>
  <si>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</si>
  <si>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</si>
  <si>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</si>
  <si>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</si>
  <si>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</si>
  <si>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</si>
  <si>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</si>
  <si>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</si>
  <si>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</si>
  <si>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</si>
  <si>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</si>
  <si>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</si>
  <si>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</si>
  <si>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</si>
  <si>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</si>
  <si>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</si>
  <si>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</si>
  <si>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</si>
  <si>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</si>
  <si>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</si>
  <si>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</si>
  <si>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</si>
  <si>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</si>
  <si>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</si>
  <si>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</si>
  <si>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</si>
  <si>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</si>
  <si>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</si>
  <si>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</si>
  <si>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</si>
  <si>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</si>
  <si>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</si>
  <si>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</si>
  <si>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</si>
  <si>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</si>
  <si>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</si>
  <si>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</si>
  <si>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</si>
  <si>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</si>
  <si>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</si>
  <si>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</si>
  <si>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</si>
  <si>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</si>
  <si>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</si>
  <si>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</si>
  <si>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</si>
  <si>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</si>
  <si>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</si>
  <si>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</si>
  <si>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</si>
  <si>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</si>
  <si>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</si>
  <si>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</si>
  <si>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</si>
  <si>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</si>
  <si>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</si>
  <si>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</si>
  <si>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</si>
  <si>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</si>
  <si>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</si>
  <si>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</si>
  <si>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</si>
  <si>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</si>
  <si>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</si>
  <si>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</si>
  <si>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</si>
  <si>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</si>
  <si>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</si>
  <si>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</si>
  <si>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</si>
  <si>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</si>
  <si>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</si>
  <si>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</si>
  <si>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</si>
  <si>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</si>
  <si>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</si>
  <si>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</si>
  <si>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</si>
  <si>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</si>
  <si>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</si>
  <si>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</si>
  <si>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</si>
  <si>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</si>
  <si>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</si>
  <si>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</si>
  <si>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</si>
  <si>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</si>
  <si>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</si>
  <si>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</si>
  <si>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</si>
  <si>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</si>
  <si>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</si>
  <si>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</si>
  <si>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</si>
  <si>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</si>
  <si>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</si>
  <si>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</si>
  <si>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</si>
  <si>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</si>
  <si>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</si>
  <si>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</si>
  <si>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</si>
  <si>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</si>
  <si>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</si>
  <si>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</si>
  <si>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</si>
  <si>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</si>
  <si>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</si>
  <si>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</si>
  <si>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</si>
  <si>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</si>
  <si>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</si>
  <si>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</si>
  <si>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</si>
  <si>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</si>
  <si>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</si>
  <si>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</si>
  <si>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</si>
  <si>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</si>
  <si>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</si>
  <si>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</si>
  <si>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</si>
  <si>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</si>
  <si>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</si>
  <si>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</si>
  <si>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</si>
  <si>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</si>
  <si>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</si>
  <si>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</si>
  <si>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</si>
  <si>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</si>
  <si>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</si>
  <si>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</si>
  <si>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</si>
  <si>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</si>
  <si>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</si>
  <si>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</si>
  <si>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</si>
  <si>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</si>
  <si>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</si>
  <si>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</si>
  <si>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</si>
  <si>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</si>
  <si>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</si>
  <si>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</si>
  <si>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</si>
  <si>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</si>
  <si>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</si>
  <si>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</si>
  <si>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</si>
  <si>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</si>
  <si>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</si>
  <si>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</si>
  <si>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</si>
  <si>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</si>
  <si>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</si>
  <si>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</si>
  <si>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</si>
  <si>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</si>
  <si>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</si>
  <si>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</si>
  <si>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</si>
  <si>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</si>
  <si>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</si>
  <si>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</si>
  <si>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</si>
  <si>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</si>
  <si>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</si>
  <si>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</si>
  <si>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</si>
  <si>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</si>
  <si>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</si>
  <si>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</si>
  <si>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</si>
  <si>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</si>
  <si>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</si>
  <si>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</si>
  <si>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</si>
  <si>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</si>
  <si>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</si>
  <si>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</si>
  <si>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</si>
  <si>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</si>
  <si>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</si>
  <si>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</si>
  <si>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</si>
  <si>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</si>
  <si>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</si>
  <si>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</si>
  <si>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</si>
  <si>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</si>
  <si>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</si>
  <si>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</si>
  <si>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</si>
  <si>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</si>
  <si>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</si>
  <si>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</si>
  <si>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</si>
  <si>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</si>
  <si>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</si>
  <si>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</si>
  <si>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</si>
  <si>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</si>
  <si>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</si>
  <si>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</si>
  <si>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</si>
  <si>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</si>
  <si>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</si>
  <si>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</si>
  <si>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</si>
  <si>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</si>
  <si>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</si>
  <si>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</si>
  <si>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</si>
  <si>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</si>
  <si>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</si>
  <si>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</si>
  <si>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</si>
  <si>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</si>
  <si>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</si>
  <si>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</si>
  <si>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</si>
  <si>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</si>
  <si>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</si>
  <si>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</si>
  <si>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</si>
  <si>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</si>
  <si>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</si>
  <si>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</si>
  <si>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</si>
  <si>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</si>
  <si>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</si>
  <si>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</si>
  <si>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</si>
  <si>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</si>
  <si>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</si>
  <si>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</si>
  <si>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</si>
  <si>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</si>
  <si>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</si>
  <si>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</si>
  <si>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</si>
  <si>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</si>
  <si>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</si>
  <si>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</si>
  <si>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</si>
  <si>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</si>
  <si>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</si>
  <si>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</si>
  <si>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</si>
  <si>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</si>
  <si>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</si>
  <si>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</si>
  <si>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</si>
  <si>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</si>
  <si>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</si>
  <si>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</si>
  <si>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</si>
  <si>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</si>
  <si>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</si>
  <si>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</si>
  <si>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</si>
  <si>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</si>
  <si>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</si>
  <si>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</si>
  <si>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</si>
  <si>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</si>
  <si>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</si>
  <si>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</si>
  <si>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</si>
  <si>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</si>
  <si>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</si>
  <si>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</si>
  <si>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</si>
  <si>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</si>
  <si>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</si>
  <si>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</si>
  <si>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</si>
  <si>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</si>
  <si>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</si>
  <si>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</si>
  <si>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</si>
  <si>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</si>
  <si>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</si>
  <si>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</si>
  <si>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</si>
  <si>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</si>
  <si>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</si>
  <si>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</si>
  <si>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</si>
  <si>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</si>
  <si>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</si>
  <si>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</si>
  <si>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</si>
  <si>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</si>
  <si>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</si>
  <si>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</si>
  <si>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</si>
  <si>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</si>
  <si>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</si>
  <si>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</si>
  <si>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</si>
  <si>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</si>
  <si>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</si>
  <si>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</si>
  <si>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</si>
  <si>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</si>
  <si>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</si>
  <si>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</si>
  <si>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</si>
  <si>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</si>
  <si>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</si>
  <si>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</si>
  <si>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</si>
  <si>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</si>
  <si>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</si>
  <si>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</si>
  <si>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</si>
  <si>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</si>
  <si>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</si>
  <si>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</si>
  <si>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</si>
  <si>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</si>
  <si>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</si>
  <si>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</si>
  <si>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</si>
  <si>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</si>
  <si>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</si>
  <si>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</si>
  <si>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</si>
  <si>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</si>
  <si>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</si>
  <si>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</si>
  <si>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</si>
  <si>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</si>
  <si>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</si>
  <si>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</si>
  <si>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</si>
  <si>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</si>
  <si>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</si>
  <si>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</si>
  <si>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</si>
  <si>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</si>
  <si>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</si>
  <si>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</si>
  <si>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</si>
  <si>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</si>
  <si>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</si>
  <si>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</si>
  <si>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</si>
  <si>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</si>
  <si>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</si>
  <si>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</si>
  <si>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</si>
  <si>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</si>
  <si>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</si>
  <si>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</si>
  <si>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</si>
  <si>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</si>
  <si>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</si>
  <si>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</si>
  <si>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</si>
  <si>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</si>
  <si>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</si>
  <si>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</si>
  <si>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</si>
  <si>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</si>
  <si>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</si>
  <si>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</si>
  <si>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</si>
  <si>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</si>
  <si>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</si>
  <si>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</si>
  <si>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</si>
  <si>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</si>
  <si>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</si>
  <si>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</si>
  <si>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</si>
  <si>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</si>
  <si>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</si>
  <si>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</si>
  <si>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</si>
  <si>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</si>
  <si>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</si>
  <si>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</si>
  <si>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</si>
  <si>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</si>
  <si>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</si>
  <si>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</si>
  <si>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</si>
  <si>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</si>
  <si>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</si>
  <si>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</si>
  <si>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</si>
  <si>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</si>
  <si>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</si>
  <si>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</si>
  <si>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</si>
  <si>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</si>
  <si>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</si>
  <si>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</si>
  <si>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</si>
  <si>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</si>
  <si>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</si>
  <si>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</si>
  <si>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</si>
  <si>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</si>
  <si>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</si>
  <si>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</si>
  <si>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</si>
  <si>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</si>
  <si>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</si>
  <si>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</si>
  <si>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</si>
  <si>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</si>
  <si>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</si>
  <si>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</si>
  <si>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</si>
  <si>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</si>
  <si>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</si>
  <si>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</si>
  <si>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</si>
  <si>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</si>
  <si>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</si>
  <si>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</si>
  <si>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</si>
  <si>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</si>
  <si>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</si>
  <si>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</si>
  <si>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</si>
  <si>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</si>
  <si>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</si>
  <si>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</si>
  <si>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</si>
  <si>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</si>
  <si>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</si>
  <si>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</si>
  <si>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</si>
  <si>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</si>
  <si>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</si>
  <si>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</si>
  <si>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</si>
  <si>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</si>
  <si>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</si>
  <si>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</si>
  <si>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</si>
  <si>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</si>
  <si>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</si>
  <si>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</si>
  <si>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</si>
  <si>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</si>
  <si>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</si>
  <si>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</si>
  <si>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</si>
  <si>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</si>
  <si>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</si>
  <si>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</si>
  <si>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</si>
  <si>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</si>
  <si>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</si>
  <si>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</si>
  <si>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</si>
  <si>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</si>
  <si>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</si>
  <si>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</si>
  <si>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</si>
  <si>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</si>
  <si>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</si>
  <si>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</si>
  <si>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</si>
  <si>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</si>
  <si>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</si>
  <si>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</si>
  <si>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</si>
  <si>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</si>
  <si>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</si>
  <si>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</si>
  <si>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</si>
  <si>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</si>
  <si>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</si>
  <si>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</si>
  <si>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</si>
  <si>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</si>
  <si>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</si>
  <si>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</si>
  <si>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</si>
  <si>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</si>
  <si>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</si>
  <si>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</si>
  <si>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</si>
  <si>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</si>
  <si>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</si>
  <si>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</si>
  <si>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</si>
  <si>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</si>
  <si>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</si>
  <si>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</si>
  <si>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</si>
  <si>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</si>
  <si>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</si>
  <si>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</si>
  <si>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</si>
  <si>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</si>
  <si>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</si>
  <si>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</si>
  <si>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</si>
  <si>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</si>
  <si>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</si>
  <si>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</si>
  <si>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</si>
  <si>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</si>
  <si>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</si>
  <si>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</si>
  <si>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</si>
  <si>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</si>
  <si>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</si>
  <si>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</si>
  <si>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</si>
  <si>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</si>
  <si>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</si>
  <si>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</si>
  <si>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</si>
  <si>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</si>
  <si>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</si>
  <si>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</si>
  <si>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</si>
  <si>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</si>
  <si>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</si>
  <si>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</si>
  <si>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</si>
  <si>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</si>
  <si>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</si>
  <si>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</si>
  <si>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</si>
  <si>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</si>
  <si>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</si>
  <si>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</si>
  <si>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</si>
  <si>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</si>
  <si>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</si>
  <si>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</si>
  <si>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</si>
  <si>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</si>
  <si>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</si>
  <si>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</si>
  <si>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</si>
  <si>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</si>
  <si>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</si>
  <si>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</si>
  <si>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</si>
  <si>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</si>
  <si>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</si>
  <si>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</si>
  <si>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</si>
  <si>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</si>
  <si>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</si>
  <si>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</si>
  <si>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</si>
  <si>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</si>
  <si>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</si>
  <si>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</si>
  <si>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</si>
  <si>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</si>
  <si>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</si>
  <si>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</si>
  <si>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</si>
  <si>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</si>
  <si>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</si>
  <si>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</si>
  <si>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</si>
  <si>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</si>
  <si>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</si>
  <si>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</si>
  <si>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</si>
  <si>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</si>
  <si>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</si>
  <si>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</si>
  <si>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</si>
  <si>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</si>
  <si>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</si>
  <si>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</si>
  <si>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</si>
  <si>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</si>
  <si>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</si>
  <si>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</si>
  <si>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</si>
  <si>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</si>
  <si>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</si>
  <si>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</si>
  <si>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</si>
  <si>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</si>
  <si>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</si>
  <si>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</si>
  <si>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</si>
  <si>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</si>
  <si>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</si>
  <si>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</si>
  <si>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</si>
  <si>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</si>
  <si>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</si>
  <si>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</si>
  <si>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</si>
  <si>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</si>
  <si>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</si>
  <si>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</si>
  <si>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</si>
  <si>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</si>
  <si>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</si>
  <si>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</si>
  <si>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</si>
  <si>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</si>
  <si>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</si>
  <si>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</si>
  <si>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</si>
  <si>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</si>
  <si>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</si>
  <si>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</si>
  <si>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</si>
  <si>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</si>
  <si>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</si>
  <si>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</si>
  <si>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</si>
  <si>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</si>
  <si>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</si>
  <si>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</si>
  <si>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</si>
  <si>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</si>
  <si>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</si>
  <si>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</si>
  <si>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</si>
  <si>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</si>
  <si>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</si>
  <si>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</si>
  <si>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</si>
  <si>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</si>
  <si>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</si>
  <si>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</si>
  <si>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</si>
  <si>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</si>
  <si>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</si>
  <si>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</si>
  <si>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</si>
  <si>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</si>
  <si>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</si>
  <si>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</si>
  <si>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</si>
  <si>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</si>
  <si>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</si>
  <si>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</si>
  <si>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</si>
  <si>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</si>
  <si>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</si>
  <si>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</si>
  <si>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</si>
  <si>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</si>
  <si>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</si>
  <si>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</si>
  <si>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</si>
  <si>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</si>
  <si>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</si>
  <si>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</si>
  <si>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</si>
  <si>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</si>
  <si>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</si>
  <si>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</si>
  <si>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</si>
  <si>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</si>
  <si>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</si>
  <si>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</si>
  <si>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</si>
  <si>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</si>
  <si>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</si>
  <si>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</si>
  <si>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</si>
  <si>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</si>
  <si>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</si>
  <si>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</si>
  <si>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</si>
  <si>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</si>
  <si>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</si>
  <si>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</si>
  <si>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</si>
  <si>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</si>
  <si>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</si>
  <si>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</si>
  <si>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</si>
  <si>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</si>
  <si>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</si>
  <si>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</si>
  <si>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</si>
  <si>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</si>
  <si>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</si>
  <si>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</si>
  <si>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</si>
  <si>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</si>
  <si>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</si>
  <si>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</si>
  <si>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</si>
  <si>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</si>
  <si>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</si>
  <si>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</si>
  <si>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</si>
  <si>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</si>
  <si>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</si>
  <si>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</si>
  <si>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</si>
  <si>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</si>
  <si>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</si>
  <si>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</si>
  <si>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</si>
  <si>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</si>
  <si>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</si>
  <si>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</si>
  <si>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</si>
  <si>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</si>
  <si>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</si>
  <si>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</si>
  <si>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</si>
  <si>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</si>
  <si>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</si>
  <si>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</si>
  <si>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</si>
  <si>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</si>
  <si>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</si>
  <si>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</si>
  <si>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</si>
  <si>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</si>
  <si>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</si>
  <si>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</si>
  <si>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</si>
  <si>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</si>
  <si>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</si>
  <si>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</si>
  <si>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</si>
  <si>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</si>
  <si>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</si>
  <si>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</si>
  <si>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</si>
  <si>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</si>
  <si>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</si>
  <si>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</si>
  <si>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</si>
  <si>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</si>
  <si>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</si>
  <si>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</si>
  <si>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</si>
  <si>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</si>
  <si>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</si>
  <si>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</si>
  <si>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</si>
  <si>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</si>
  <si>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</si>
  <si>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</si>
  <si>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</si>
  <si>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</si>
  <si>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</si>
  <si>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</si>
  <si>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</si>
  <si>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</si>
  <si>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</si>
  <si>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</si>
  <si>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</si>
  <si>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</si>
  <si>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</si>
  <si>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</si>
  <si>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</si>
  <si>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</si>
  <si>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</si>
  <si>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</si>
  <si>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</si>
  <si>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</si>
  <si>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</si>
  <si>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</si>
  <si>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</si>
  <si>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</si>
  <si>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</si>
  <si>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</si>
  <si>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</si>
  <si>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</si>
  <si>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</si>
  <si>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</si>
  <si>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</si>
  <si>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</si>
  <si>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</si>
  <si>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</si>
  <si>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</si>
  <si>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</si>
  <si>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</si>
  <si>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</si>
  <si>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</si>
  <si>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</si>
  <si>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</si>
  <si>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</si>
  <si>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</si>
  <si>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</si>
  <si>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</si>
  <si>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</si>
  <si>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</si>
  <si>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</si>
  <si>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</si>
  <si>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</si>
  <si>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</si>
  <si>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</si>
  <si>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</si>
  <si>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</si>
  <si>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</si>
  <si>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</si>
  <si>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</si>
  <si>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</si>
  <si>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</si>
  <si>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</si>
  <si>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</si>
  <si>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</si>
  <si>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</si>
  <si>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</si>
  <si>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</si>
  <si>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</si>
  <si>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</si>
  <si>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</si>
  <si>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</si>
  <si>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</si>
  <si>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</si>
  <si>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</si>
  <si>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</si>
  <si>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</si>
  <si>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</si>
  <si>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</si>
  <si>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</si>
  <si>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</si>
  <si>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</si>
  <si>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</si>
  <si>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</si>
  <si>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</si>
  <si>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</si>
  <si>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</si>
  <si>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</si>
  <si>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</si>
  <si>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</si>
  <si>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</si>
  <si>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</si>
  <si>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</si>
  <si>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</si>
  <si>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</si>
  <si>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</si>
  <si>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</si>
  <si>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</si>
  <si>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</si>
  <si>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</si>
  <si>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</si>
  <si>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</si>
  <si>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</si>
  <si>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</si>
  <si>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</si>
  <si>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</si>
  <si>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</si>
  <si>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</si>
  <si>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</si>
  <si>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</si>
  <si>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</si>
  <si>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</si>
  <si>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</si>
  <si>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</si>
  <si>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</si>
  <si>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</si>
  <si>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</si>
  <si>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</si>
  <si>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</si>
  <si>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</si>
  <si>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</si>
  <si>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</si>
  <si>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</si>
  <si>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</si>
  <si>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</si>
  <si>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</si>
  <si>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</si>
  <si>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</si>
  <si>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</si>
  <si>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</si>
  <si>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</si>
  <si>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</si>
  <si>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</si>
  <si>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</si>
  <si>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</si>
  <si>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</si>
  <si>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</si>
  <si>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</si>
  <si>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</si>
  <si>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</si>
  <si>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</si>
  <si>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</si>
  <si>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</si>
  <si>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</si>
  <si>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</si>
  <si>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</si>
  <si>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</si>
  <si>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</si>
  <si>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</si>
  <si>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</si>
  <si>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</si>
  <si>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</si>
  <si>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</si>
  <si>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</si>
  <si>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</si>
  <si>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</si>
  <si>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</si>
  <si>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</si>
  <si>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</si>
  <si>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</si>
  <si>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</si>
  <si>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</si>
  <si>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</si>
  <si>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</si>
  <si>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</si>
  <si>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</si>
  <si>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</si>
  <si>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</si>
  <si>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</si>
  <si>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</si>
  <si>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</si>
  <si>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</si>
  <si>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</si>
  <si>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</si>
  <si>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</si>
  <si>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</si>
  <si>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</si>
  <si>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</si>
  <si>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</si>
  <si>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</si>
  <si>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</si>
  <si>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</si>
  <si>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</si>
  <si>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</si>
  <si>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</si>
  <si>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</si>
  <si>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</si>
  <si>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</si>
  <si>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</si>
  <si>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</si>
  <si>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</si>
  <si>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</si>
  <si>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</si>
  <si>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</si>
  <si>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</si>
  <si>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</si>
  <si>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</si>
  <si>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</si>
  <si>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</si>
  <si>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</si>
  <si>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</si>
  <si>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</si>
  <si>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</si>
  <si>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</si>
  <si>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</si>
  <si>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</si>
  <si>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</si>
  <si>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</si>
  <si>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</si>
  <si>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</si>
  <si>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</si>
  <si>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</si>
  <si>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</si>
  <si>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</si>
  <si>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</si>
  <si>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</si>
  <si>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</si>
  <si>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</si>
  <si>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</si>
  <si>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</si>
  <si>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</si>
  <si>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</si>
  <si>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</si>
  <si>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</si>
  <si>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</si>
  <si>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</si>
  <si>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</si>
  <si>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</si>
  <si>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</si>
  <si>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</si>
  <si>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</si>
  <si>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</si>
  <si>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</si>
  <si>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</si>
  <si>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</si>
  <si>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</si>
  <si>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</si>
  <si>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</si>
  <si>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</si>
  <si>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</si>
  <si>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</si>
  <si>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</si>
  <si>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</si>
  <si>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</si>
  <si>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</si>
  <si>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</si>
  <si>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</si>
  <si>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</si>
  <si>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</si>
  <si>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</si>
  <si>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</si>
  <si>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</si>
  <si>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</si>
  <si>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</si>
  <si>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</si>
  <si>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</si>
  <si>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</si>
  <si>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</si>
  <si>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</si>
  <si>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</si>
  <si>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</si>
  <si>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</si>
  <si>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</si>
  <si>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</si>
  <si>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</si>
  <si>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</si>
  <si>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</si>
  <si>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</si>
  <si>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</si>
  <si>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</si>
  <si>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</si>
  <si>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</si>
  <si>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</si>
  <si>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</si>
  <si>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</si>
  <si>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</si>
  <si>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</si>
  <si>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</si>
  <si>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</si>
  <si>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</si>
  <si>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</si>
  <si>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</si>
  <si>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</si>
  <si>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</si>
  <si>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</si>
  <si>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</si>
  <si>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</si>
  <si>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</si>
  <si>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</si>
  <si>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</si>
  <si>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</si>
  <si>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</si>
  <si>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</si>
  <si>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</si>
  <si>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</si>
  <si>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</si>
  <si>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</si>
  <si>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</si>
  <si>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</si>
  <si>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</si>
  <si>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</si>
  <si>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</si>
  <si>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</si>
  <si>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</si>
  <si>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</si>
  <si>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</si>
  <si>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</si>
  <si>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</si>
  <si>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</si>
  <si>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</si>
  <si>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</si>
  <si>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</si>
  <si>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</si>
  <si>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</si>
  <si>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</si>
  <si>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</si>
  <si>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</si>
  <si>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</si>
  <si>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</si>
  <si>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</si>
  <si>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</si>
  <si>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</si>
  <si>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</si>
  <si>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</si>
  <si>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</si>
  <si>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</si>
  <si>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</si>
  <si>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</si>
  <si>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</si>
  <si>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</si>
  <si>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</si>
  <si>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</si>
  <si>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</si>
  <si>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</si>
  <si>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</si>
  <si>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</si>
  <si>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</si>
  <si>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</si>
  <si>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</si>
  <si>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</si>
  <si>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</si>
  <si>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</si>
  <si>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</si>
  <si>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</si>
  <si>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</si>
  <si>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</si>
  <si>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</si>
  <si>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</si>
  <si>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</si>
  <si>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</si>
  <si>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</si>
  <si>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</si>
  <si>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</si>
  <si>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</si>
  <si>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</si>
  <si>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</si>
  <si>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</si>
  <si>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</si>
  <si>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</si>
  <si>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</si>
  <si>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</si>
  <si>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</si>
  <si>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</si>
  <si>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</si>
  <si>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</si>
  <si>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</si>
  <si>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</si>
  <si>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</si>
  <si>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</si>
  <si>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</si>
  <si>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</si>
  <si>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</si>
  <si>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</si>
  <si>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</si>
  <si>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</si>
  <si>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</si>
  <si>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</si>
  <si>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</si>
  <si>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</si>
  <si>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</si>
  <si>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</si>
  <si>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</si>
  <si>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</si>
  <si>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</si>
  <si>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</si>
  <si>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</si>
  <si>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</si>
  <si>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</si>
  <si>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</si>
  <si>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</si>
  <si>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</si>
  <si>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</si>
  <si>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</si>
  <si>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</si>
  <si>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</si>
  <si>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</si>
  <si>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</si>
  <si>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</si>
  <si>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</si>
  <si>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</si>
  <si>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</si>
  <si>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</si>
  <si>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</si>
  <si>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</si>
  <si>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</si>
  <si>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</si>
  <si>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</si>
  <si>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</si>
  <si>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</si>
  <si>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</si>
  <si>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</si>
  <si>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</si>
  <si>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</si>
  <si>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</si>
  <si>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</si>
  <si>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</si>
  <si>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</si>
  <si>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</si>
  <si>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</si>
  <si>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</si>
  <si>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</si>
  <si>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</si>
  <si>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</si>
  <si>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</si>
  <si>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</si>
  <si>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</si>
  <si>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</si>
  <si>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</si>
  <si>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</si>
  <si>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</si>
  <si>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</si>
  <si>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</si>
  <si>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</si>
  <si>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</si>
  <si>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</si>
  <si>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</si>
  <si>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</si>
  <si>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</si>
  <si>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</si>
  <si>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</si>
  <si>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</si>
  <si>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</si>
  <si>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</si>
  <si>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</si>
  <si>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</si>
  <si>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</si>
  <si>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</si>
  <si>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</si>
  <si>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</si>
  <si>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</si>
  <si>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</si>
  <si>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</si>
  <si>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</si>
  <si>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</si>
  <si>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</si>
  <si>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</si>
  <si>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</si>
  <si>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</si>
  <si>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</si>
  <si>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</si>
  <si>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</si>
  <si>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</si>
  <si>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</si>
  <si>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</si>
  <si>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</si>
  <si>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</si>
  <si>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</si>
  <si>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</si>
  <si>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</si>
  <si>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</si>
  <si>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</si>
  <si>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</si>
  <si>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</si>
  <si>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</si>
  <si>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</si>
  <si>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</si>
  <si>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</si>
  <si>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</si>
  <si>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</si>
  <si>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</si>
  <si>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</si>
  <si>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</si>
  <si>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</si>
  <si>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</si>
  <si>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</si>
  <si>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</si>
  <si>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</si>
  <si>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</si>
  <si>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</si>
  <si>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</si>
  <si>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</si>
  <si>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</si>
  <si>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</si>
  <si>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</si>
  <si>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</si>
  <si>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</si>
  <si>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</si>
  <si>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</si>
  <si>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</si>
  <si>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</si>
  <si>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</si>
  <si>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</si>
  <si>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</si>
  <si>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</si>
  <si>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</si>
  <si>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</si>
  <si>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</si>
  <si>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</si>
  <si>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</si>
  <si>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</si>
  <si>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</si>
  <si>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</si>
  <si>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</si>
  <si>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</si>
  <si>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</si>
  <si>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</si>
  <si>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</si>
  <si>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</si>
  <si>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</si>
  <si>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</si>
  <si>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</si>
  <si>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</si>
  <si>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</si>
  <si>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</si>
  <si>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</si>
  <si>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</si>
  <si>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</si>
  <si>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</si>
  <si>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</si>
  <si>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</si>
  <si>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</si>
  <si>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</si>
  <si>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</si>
  <si>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</si>
  <si>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</si>
  <si>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</si>
  <si>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</si>
  <si>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</si>
  <si>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</si>
  <si>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</si>
  <si>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</si>
  <si>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</si>
  <si>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</si>
  <si>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</si>
  <si>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</si>
  <si>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</si>
  <si>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</si>
  <si>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</si>
  <si>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</si>
  <si>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</si>
  <si>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</si>
  <si>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</si>
  <si>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</si>
  <si>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</si>
  <si>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</si>
  <si>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</si>
  <si>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</si>
  <si>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</si>
  <si>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</si>
  <si>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</si>
  <si>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</si>
  <si>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</si>
  <si>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</si>
  <si>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</si>
  <si>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</si>
  <si>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</si>
  <si>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</si>
  <si>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</si>
  <si>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</si>
  <si>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</si>
  <si>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</si>
  <si>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</si>
  <si>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</si>
  <si>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</si>
  <si>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</si>
  <si>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</si>
  <si>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</si>
  <si>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</si>
  <si>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</si>
  <si>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</si>
  <si>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</si>
  <si>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</si>
  <si>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</si>
  <si>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</si>
  <si>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</si>
  <si>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</si>
  <si>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</si>
  <si>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</si>
  <si>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</si>
  <si>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</si>
  <si>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</si>
  <si>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</si>
  <si>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</si>
  <si>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</si>
  <si>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</si>
  <si>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</si>
  <si>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</si>
  <si>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</si>
  <si>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</si>
  <si>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</si>
  <si>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</si>
  <si>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</si>
  <si>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</si>
  <si>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</si>
  <si>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</si>
  <si>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</si>
  <si>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</si>
  <si>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</si>
  <si>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</si>
  <si>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</si>
  <si>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</si>
  <si>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</si>
  <si>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</si>
  <si>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</si>
  <si>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</si>
  <si>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</si>
  <si>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</si>
  <si>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</si>
  <si>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</si>
  <si>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</si>
  <si>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</si>
  <si>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</si>
  <si>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</si>
  <si>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</si>
  <si>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</si>
  <si>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</si>
  <si>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</si>
  <si>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</si>
  <si>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</si>
  <si>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</si>
  <si>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</si>
  <si>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</si>
  <si>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</si>
  <si>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</si>
  <si>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</si>
  <si>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</si>
  <si>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</si>
  <si>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</si>
  <si>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</si>
  <si>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</si>
  <si>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</si>
  <si>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</si>
  <si>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</si>
  <si>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</si>
  <si>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</si>
  <si>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</si>
  <si>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</si>
  <si>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</si>
  <si>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</si>
  <si>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</si>
  <si>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</si>
  <si>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</si>
  <si>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</si>
  <si>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</si>
  <si>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</si>
  <si>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</si>
  <si>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</si>
  <si>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</si>
  <si>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</si>
  <si>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</si>
  <si>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</si>
  <si>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</si>
  <si>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</si>
  <si>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</si>
  <si>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</si>
  <si>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</si>
  <si>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</si>
  <si>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</si>
  <si>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</si>
  <si>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</si>
  <si>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</si>
  <si>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</si>
  <si>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</si>
  <si>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</si>
  <si>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</si>
  <si>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</si>
  <si>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</si>
  <si>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</si>
  <si>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</si>
  <si>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</si>
  <si>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</si>
  <si>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</si>
  <si>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</si>
  <si>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</si>
  <si>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</si>
  <si>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</si>
  <si>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</si>
  <si>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</si>
  <si>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</si>
  <si>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</si>
  <si>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</si>
  <si>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</si>
  <si>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</si>
  <si>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</si>
  <si>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</si>
  <si>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</si>
  <si>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</si>
  <si>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</si>
  <si>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</si>
  <si>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</si>
  <si>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</si>
  <si>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</si>
  <si>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</si>
  <si>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</si>
  <si>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</si>
  <si>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</si>
  <si>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</si>
  <si>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</si>
  <si>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</si>
  <si>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</si>
  <si>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</si>
  <si>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</si>
  <si>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</si>
  <si>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</si>
  <si>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</si>
  <si>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</si>
  <si>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</si>
  <si>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</si>
  <si>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</si>
  <si>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</si>
  <si>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</si>
  <si>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</si>
  <si>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</si>
  <si>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</si>
  <si>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</si>
  <si>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</si>
  <si>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</si>
  <si>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</si>
  <si>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</si>
  <si>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</si>
  <si>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</si>
  <si>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</si>
  <si>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</si>
  <si>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</si>
  <si>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</si>
  <si>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</si>
  <si>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</si>
  <si>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</si>
  <si>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</si>
  <si>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</si>
  <si>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</si>
  <si>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</si>
  <si>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</si>
  <si>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</si>
  <si>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</si>
  <si>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</si>
  <si>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</si>
  <si>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</si>
  <si>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</si>
  <si>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</si>
  <si>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</si>
  <si>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</si>
  <si>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</si>
  <si>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</si>
  <si>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</si>
  <si>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</si>
  <si>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</si>
  <si>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</si>
  <si>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</si>
  <si>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</si>
  <si>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</si>
  <si>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</si>
  <si>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</si>
  <si>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</si>
  <si>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</si>
  <si>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</si>
  <si>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</si>
  <si>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</si>
  <si>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</si>
  <si>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</si>
  <si>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</si>
  <si>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</si>
  <si>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</si>
  <si>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</si>
  <si>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</si>
  <si>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</si>
  <si>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</si>
  <si>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</si>
  <si>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</si>
  <si>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</si>
  <si>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</si>
  <si>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</si>
  <si>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</si>
  <si>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</si>
  <si>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</si>
  <si>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</si>
  <si>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</si>
  <si>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</si>
  <si>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</si>
  <si>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</si>
  <si>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</si>
  <si>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</si>
  <si>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</si>
  <si>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</si>
  <si>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</si>
  <si>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</si>
  <si>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</si>
  <si>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</si>
  <si>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</si>
  <si>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</si>
  <si>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</si>
  <si>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</si>
  <si>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</si>
  <si>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</si>
  <si>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</si>
  <si>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</si>
  <si>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</si>
  <si>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</si>
  <si>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</si>
  <si>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</si>
  <si>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</si>
  <si>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</si>
  <si>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</si>
  <si>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</si>
  <si>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</si>
  <si>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</si>
  <si>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</si>
  <si>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</si>
  <si>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</si>
  <si>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</si>
  <si>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</si>
  <si>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</si>
  <si>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</si>
  <si>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</si>
  <si>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</si>
  <si>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</si>
  <si>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</si>
  <si>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</si>
  <si>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</si>
  <si>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</si>
  <si>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</si>
  <si>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</si>
  <si>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</si>
  <si>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</si>
  <si>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</si>
  <si>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</si>
  <si>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</si>
  <si>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</si>
  <si>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</si>
  <si>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</si>
  <si>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</si>
  <si>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</si>
  <si>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</si>
  <si>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</si>
  <si>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</si>
  <si>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</si>
  <si>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</si>
  <si>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</si>
  <si>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</si>
  <si>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</si>
  <si>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</si>
  <si>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</si>
  <si>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</si>
  <si>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</si>
  <si>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</si>
  <si>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</si>
  <si>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</si>
  <si>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</si>
  <si>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</si>
  <si>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</si>
  <si>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</si>
  <si>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</si>
  <si>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</si>
  <si>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</si>
  <si>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</si>
  <si>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</si>
  <si>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</si>
  <si>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</si>
  <si>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</si>
  <si>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</si>
  <si>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</si>
  <si>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</si>
  <si>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</si>
  <si>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</si>
  <si>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</si>
  <si>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</si>
  <si>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</si>
  <si>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</si>
  <si>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</si>
  <si>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</si>
  <si>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</si>
  <si>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</si>
  <si>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</si>
  <si>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</si>
  <si>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</si>
  <si>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</si>
  <si>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</si>
  <si>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</si>
  <si>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</si>
  <si>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</si>
  <si>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</si>
  <si>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</si>
  <si>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</si>
  <si>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</si>
  <si>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</si>
  <si>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</si>
  <si>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</si>
  <si>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</si>
  <si>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</si>
  <si>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</si>
  <si>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</si>
  <si>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</si>
  <si>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</si>
  <si>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</si>
  <si>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</si>
  <si>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</si>
  <si>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</si>
  <si>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</si>
  <si>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</si>
  <si>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</si>
  <si>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</si>
  <si>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</si>
  <si>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</si>
  <si>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</si>
  <si>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</si>
  <si>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</si>
  <si>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</si>
  <si>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</si>
  <si>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</si>
  <si>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</si>
  <si>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</si>
  <si>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</si>
  <si>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</si>
  <si>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</si>
  <si>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</si>
  <si>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</si>
  <si>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</si>
  <si>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</si>
  <si>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</si>
  <si>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</si>
  <si>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</si>
  <si>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</si>
  <si>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</si>
  <si>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</si>
  <si>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</si>
  <si>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</si>
  <si>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</si>
  <si>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</si>
  <si>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</si>
  <si>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</si>
  <si>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</si>
  <si>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</si>
  <si>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</si>
  <si>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</si>
  <si>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</si>
  <si>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</si>
  <si>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</si>
  <si>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</si>
  <si>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</si>
  <si>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</si>
  <si>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</si>
  <si>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</si>
  <si>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</si>
  <si>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</si>
  <si>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</si>
  <si>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</si>
  <si>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</si>
  <si>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</si>
  <si>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</si>
  <si>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</si>
  <si>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</si>
  <si>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</si>
  <si>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</si>
  <si>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</si>
  <si>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</si>
  <si>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</si>
  <si>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</si>
  <si>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</si>
  <si>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</si>
  <si>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</si>
  <si>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</si>
  <si>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</si>
  <si>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</si>
  <si>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</si>
  <si>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</si>
  <si>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</si>
  <si>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</si>
  <si>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</si>
  <si>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</si>
  <si>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</si>
  <si>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</si>
  <si>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</si>
  <si>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</si>
  <si>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</si>
  <si>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</si>
  <si>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</si>
  <si>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</si>
  <si>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</si>
  <si>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</si>
  <si>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</si>
  <si>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</si>
  <si>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</si>
  <si>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</si>
  <si>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</si>
  <si>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</si>
  <si>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</si>
  <si>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</si>
  <si>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</si>
  <si>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</si>
  <si>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</si>
  <si>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</si>
  <si>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</si>
  <si>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</si>
  <si>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</si>
  <si>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</si>
  <si>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</si>
  <si>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</si>
  <si>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</si>
  <si>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</si>
  <si>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</si>
  <si>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</si>
  <si>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</si>
  <si>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</si>
  <si>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</si>
  <si>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</si>
  <si>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</si>
  <si>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</si>
  <si>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</si>
  <si>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</si>
  <si>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</si>
  <si>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</si>
  <si>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</si>
  <si>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</si>
  <si>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</si>
  <si>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</si>
  <si>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</si>
  <si>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</si>
  <si>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</si>
  <si>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</si>
  <si>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</si>
  <si>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</si>
  <si>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</si>
  <si>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</si>
  <si>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</si>
  <si>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</si>
  <si>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</si>
  <si>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</si>
  <si>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</si>
  <si>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</si>
  <si>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</si>
  <si>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</si>
  <si>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</si>
  <si>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</si>
  <si>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</si>
  <si>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</si>
  <si>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</si>
  <si>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</si>
  <si>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</si>
  <si>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</si>
  <si>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</si>
  <si>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</si>
  <si>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</si>
  <si>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</si>
  <si>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</si>
  <si>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</si>
  <si>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</si>
  <si>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</si>
  <si>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</si>
  <si>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</si>
  <si>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</si>
  <si>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</si>
  <si>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</si>
  <si>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</si>
  <si>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</si>
  <si>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</si>
  <si>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</si>
  <si>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</si>
  <si>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</si>
  <si>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</si>
  <si>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</si>
  <si>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</si>
  <si>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</si>
  <si>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</si>
  <si>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</si>
  <si>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</si>
  <si>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</si>
  <si>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</si>
  <si>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</si>
  <si>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</si>
  <si>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</si>
  <si>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</si>
  <si>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</si>
  <si>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</si>
  <si>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</si>
  <si>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</si>
  <si>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</si>
  <si>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</si>
  <si>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</si>
  <si>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</si>
  <si>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</si>
  <si>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</si>
  <si>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</si>
  <si>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</si>
  <si>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</si>
  <si>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</si>
  <si>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</si>
  <si>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</si>
  <si>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</si>
  <si>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</si>
  <si>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</si>
  <si>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</si>
  <si>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</si>
  <si>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</si>
  <si>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</si>
  <si>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</si>
  <si>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</si>
  <si>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</si>
  <si>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</si>
  <si>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</si>
  <si>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</si>
  <si>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</si>
  <si>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</si>
  <si>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</si>
  <si>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</si>
  <si>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</si>
  <si>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</si>
  <si>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</si>
  <si>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</si>
  <si>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</si>
  <si>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</si>
  <si>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</si>
  <si>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</si>
  <si>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</si>
  <si>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</si>
  <si>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</si>
  <si>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</si>
  <si>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</si>
  <si>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</si>
  <si>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</si>
  <si>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</si>
  <si>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</si>
  <si>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</si>
  <si>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</si>
  <si>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</si>
  <si>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</si>
  <si>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</si>
  <si>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</si>
  <si>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</si>
  <si>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</si>
  <si>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</si>
  <si>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</si>
  <si>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</si>
  <si>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</si>
  <si>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</si>
  <si>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</si>
  <si>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</si>
  <si>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</si>
  <si>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</si>
  <si>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</si>
  <si>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</si>
  <si>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</si>
  <si>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</si>
  <si>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</si>
  <si>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</si>
  <si>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</si>
  <si>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</si>
  <si>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</si>
  <si>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</si>
  <si>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</si>
  <si>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</si>
  <si>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</si>
  <si>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</si>
  <si>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</si>
  <si>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</si>
  <si>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</si>
  <si>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</si>
  <si>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</si>
  <si>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</si>
  <si>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</si>
  <si>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</si>
  <si>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</si>
  <si>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</si>
  <si>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</si>
  <si>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</si>
  <si>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</si>
  <si>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</si>
  <si>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</si>
  <si>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</si>
  <si>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</si>
  <si>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</si>
  <si>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</si>
  <si>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</si>
  <si>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</si>
  <si>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</si>
  <si>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</si>
  <si>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</si>
  <si>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</si>
  <si>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</si>
  <si>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</si>
  <si>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</si>
  <si>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</si>
  <si>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</si>
  <si>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</si>
  <si>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</si>
  <si>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</si>
  <si>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</si>
  <si>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</si>
  <si>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</si>
  <si>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</si>
  <si>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</si>
  <si>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</si>
  <si>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</si>
  <si>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</si>
  <si>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</si>
  <si>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</si>
  <si>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</si>
  <si>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</si>
  <si>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</si>
  <si>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</si>
  <si>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</si>
  <si>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</si>
  <si>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</si>
  <si>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</si>
  <si>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</si>
  <si>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</si>
  <si>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</si>
  <si>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</si>
  <si>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</si>
  <si>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</si>
  <si>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</si>
  <si>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</si>
  <si>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</si>
  <si>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</si>
  <si>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</si>
  <si>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</si>
  <si>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</si>
  <si>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</si>
  <si>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</si>
  <si>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</si>
  <si>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</si>
  <si>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</si>
  <si>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</si>
  <si>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</si>
  <si>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</si>
  <si>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</si>
  <si>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</si>
  <si>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</si>
  <si>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</si>
  <si>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</si>
  <si>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</si>
  <si>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</si>
  <si>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</si>
  <si>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</si>
  <si>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</si>
  <si>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</si>
  <si>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</si>
  <si>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</si>
  <si>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</si>
  <si>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</si>
  <si>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</si>
  <si>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</si>
  <si>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</si>
  <si>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</si>
  <si>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</si>
  <si>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</si>
  <si>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</si>
  <si>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</si>
  <si>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</si>
  <si>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</si>
  <si>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</si>
  <si>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</si>
  <si>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</si>
  <si>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</si>
  <si>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</si>
  <si>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</si>
  <si>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</si>
  <si>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</si>
  <si>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</si>
  <si>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</si>
  <si>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</si>
  <si>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</si>
  <si>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</si>
  <si>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</si>
  <si>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</si>
  <si>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</si>
  <si>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</si>
  <si>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</si>
  <si>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</si>
  <si>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</si>
  <si>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</si>
  <si>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</si>
  <si>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</si>
  <si>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</si>
  <si>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</si>
  <si>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</si>
  <si>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</si>
  <si>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</si>
  <si>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</si>
  <si>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</si>
  <si>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</si>
  <si>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</si>
  <si>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</si>
  <si>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</si>
  <si>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</si>
  <si>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</si>
  <si>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</si>
  <si>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</si>
  <si>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</si>
  <si>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</si>
  <si>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</si>
  <si>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</si>
  <si>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</si>
  <si>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</si>
  <si>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</si>
  <si>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</si>
  <si>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</si>
  <si>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</si>
  <si>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</si>
  <si>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</si>
  <si>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</si>
  <si>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</si>
  <si>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</si>
  <si>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</si>
  <si>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</si>
  <si>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</si>
  <si>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</si>
  <si>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</si>
  <si>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</si>
  <si>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</si>
  <si>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</si>
  <si>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</si>
  <si>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</si>
  <si>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</si>
  <si>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</si>
  <si>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</si>
  <si>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</si>
  <si>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</si>
  <si>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</si>
  <si>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</si>
  <si>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</si>
  <si>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</si>
  <si>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</si>
  <si>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</si>
  <si>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</si>
  <si>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</si>
  <si>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</si>
  <si>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</si>
  <si>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</si>
  <si>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</si>
  <si>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</si>
  <si>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</si>
  <si>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</si>
  <si>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</si>
  <si>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</si>
  <si>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</si>
  <si>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</si>
  <si>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</si>
  <si>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</si>
  <si>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</si>
  <si>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</si>
  <si>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</si>
  <si>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</si>
  <si>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</si>
  <si>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</si>
  <si>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</si>
  <si>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</si>
  <si>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</si>
  <si>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</si>
  <si>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</si>
  <si>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</si>
  <si>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</si>
  <si>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</si>
  <si>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</si>
  <si>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</si>
  <si>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</si>
  <si>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</si>
  <si>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</si>
  <si>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</si>
  <si>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</si>
  <si>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</si>
  <si>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</si>
  <si>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</si>
  <si>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</si>
  <si>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</si>
  <si>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</si>
  <si>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</si>
  <si>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</si>
  <si>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</si>
  <si>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</si>
  <si>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</si>
  <si>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</si>
  <si>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</si>
  <si>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</si>
  <si>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</si>
  <si>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</si>
  <si>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</si>
  <si>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</si>
  <si>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</si>
  <si>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</si>
  <si>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</si>
  <si>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</si>
  <si>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</si>
  <si>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</si>
  <si>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</si>
  <si>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</si>
  <si>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</si>
  <si>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</si>
  <si>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</si>
  <si>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</si>
  <si>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</si>
  <si>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</si>
  <si>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</si>
  <si>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</si>
  <si>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</si>
  <si>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</si>
  <si>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</si>
  <si>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</si>
  <si>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</si>
  <si>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</si>
  <si>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</si>
  <si>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</si>
  <si>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</si>
  <si>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</si>
  <si>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</si>
  <si>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</si>
  <si>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</si>
  <si>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</si>
  <si>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</si>
  <si>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</si>
  <si>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</si>
  <si>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</si>
  <si>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</si>
  <si>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</si>
  <si>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</si>
  <si>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</si>
  <si>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</si>
  <si>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</si>
  <si>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</si>
  <si>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</si>
  <si>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</si>
  <si>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</si>
  <si>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</si>
  <si>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</si>
  <si>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</si>
  <si>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</si>
  <si>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</si>
  <si>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</si>
  <si>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</si>
  <si>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</si>
  <si>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</si>
  <si>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</si>
  <si>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</si>
  <si>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</si>
  <si>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</si>
  <si>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</si>
  <si>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</si>
  <si>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</si>
  <si>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</si>
  <si>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</si>
  <si>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</si>
  <si>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</si>
  <si>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</si>
  <si>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</si>
  <si>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</si>
  <si>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</si>
  <si>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</si>
  <si>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</si>
  <si>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</si>
  <si>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</si>
  <si>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</si>
  <si>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</si>
  <si>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</si>
  <si>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</si>
  <si>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</si>
  <si>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</si>
  <si>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</si>
  <si>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</si>
  <si>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</si>
  <si>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</si>
  <si>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</si>
  <si>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</si>
  <si>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</si>
  <si>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</si>
  <si>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</si>
  <si>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</si>
  <si>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</si>
  <si>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</si>
  <si>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</si>
  <si>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</si>
  <si>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</si>
  <si>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</si>
  <si>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</si>
  <si>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</si>
  <si>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</si>
  <si>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</si>
  <si>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</si>
  <si>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</si>
  <si>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</si>
  <si>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</si>
  <si>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</si>
  <si>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</si>
  <si>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</si>
  <si>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</si>
  <si>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</si>
  <si>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</si>
  <si>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</si>
  <si>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</si>
  <si>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</si>
  <si>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</si>
  <si>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</si>
  <si>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</si>
  <si>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</si>
  <si>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</si>
  <si>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</si>
  <si>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</si>
  <si>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</si>
  <si>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</si>
  <si>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</si>
  <si>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</si>
  <si>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</si>
  <si>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</si>
  <si>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</si>
  <si>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</si>
  <si>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</si>
  <si>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</si>
  <si>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</si>
  <si>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</si>
  <si>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</si>
  <si>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</si>
  <si>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</si>
  <si>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</si>
  <si>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</si>
  <si>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</si>
  <si>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</si>
  <si>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</si>
  <si>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</si>
  <si>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</si>
  <si>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</si>
  <si>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</si>
  <si>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</si>
  <si>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</si>
  <si>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</si>
  <si>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</si>
  <si>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</si>
  <si>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</si>
  <si>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</si>
  <si>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</si>
  <si>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</si>
  <si>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</si>
  <si>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</si>
  <si>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</si>
  <si>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</si>
  <si>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</si>
  <si>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</si>
  <si>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</si>
  <si>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</si>
  <si>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</si>
  <si>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</si>
  <si>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</si>
  <si>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</si>
  <si>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</si>
  <si>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</si>
  <si>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</si>
  <si>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</si>
  <si>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</si>
  <si>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</si>
  <si>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</si>
  <si>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</si>
  <si>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</si>
  <si>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</si>
  <si>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</si>
  <si>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</si>
  <si>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</si>
  <si>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</si>
  <si>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</si>
  <si>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</si>
  <si>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</si>
  <si>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</si>
  <si>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</si>
  <si>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</si>
  <si>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</si>
  <si>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</si>
  <si>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</si>
  <si>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</si>
  <si>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</si>
  <si>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</si>
  <si>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</si>
  <si>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</si>
  <si>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</si>
  <si>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</si>
  <si>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</si>
  <si>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</si>
  <si>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</si>
  <si>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</si>
  <si>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</si>
  <si>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</si>
  <si>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</si>
  <si>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</si>
  <si>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</si>
  <si>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</si>
  <si>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</si>
  <si>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</si>
  <si>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</si>
  <si>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</si>
  <si>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</si>
  <si>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</si>
  <si>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</si>
  <si>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</si>
  <si>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</si>
  <si>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</si>
  <si>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</si>
  <si>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</si>
  <si>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</si>
  <si>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</si>
  <si>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</si>
  <si>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</si>
  <si>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</si>
  <si>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</si>
  <si>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</si>
  <si>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</si>
  <si>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</si>
  <si>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</si>
  <si>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</si>
  <si>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</si>
  <si>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</si>
  <si>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</si>
  <si>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</si>
  <si>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</si>
  <si>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</si>
  <si>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</si>
  <si>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</si>
  <si>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</si>
  <si>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</si>
  <si>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</si>
  <si>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</si>
  <si>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</si>
  <si>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</si>
  <si>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</si>
  <si>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</si>
  <si>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</si>
  <si>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</si>
  <si>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</si>
  <si>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</si>
  <si>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</si>
  <si>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</si>
  <si>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</si>
  <si>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</si>
  <si>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</si>
  <si>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</si>
  <si>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</si>
  <si>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</si>
  <si>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</si>
  <si>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</si>
  <si>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</si>
  <si>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</si>
  <si>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</si>
  <si>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</si>
  <si>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</si>
  <si>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</si>
  <si>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</si>
  <si>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</si>
  <si>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</si>
  <si>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</si>
  <si>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</si>
  <si>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</si>
  <si>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</si>
  <si>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</si>
  <si>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</si>
  <si>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</si>
  <si>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</si>
  <si>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</si>
  <si>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</si>
  <si>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</si>
  <si>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</si>
  <si>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</si>
  <si>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</si>
  <si>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</si>
  <si>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</si>
  <si>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</si>
  <si>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</si>
  <si>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</si>
  <si>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</si>
  <si>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</si>
  <si>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</si>
  <si>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</si>
  <si>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</si>
  <si>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</si>
  <si>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</si>
  <si>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</si>
  <si>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</si>
  <si>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</si>
  <si>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</si>
  <si>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</si>
  <si>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</si>
  <si>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</si>
  <si>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</si>
  <si>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</si>
  <si>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</si>
  <si>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</si>
  <si>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</si>
  <si>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</si>
  <si>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</si>
  <si>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</si>
  <si>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</si>
  <si>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</si>
  <si>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</si>
  <si>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</si>
  <si>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</si>
  <si>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</si>
  <si>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</si>
  <si>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</si>
  <si>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</si>
  <si>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</si>
  <si>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</si>
  <si>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</si>
  <si>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</si>
  <si>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</si>
  <si>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</si>
  <si>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</si>
  <si>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</si>
  <si>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</si>
  <si>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</si>
  <si>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</si>
  <si>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</si>
  <si>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</si>
  <si>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</si>
  <si>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</si>
  <si>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</si>
  <si>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</si>
  <si>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</si>
  <si>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</si>
  <si>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</si>
  <si>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</si>
  <si>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</si>
  <si>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</si>
  <si>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</si>
  <si>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</si>
  <si>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</si>
  <si>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</si>
  <si>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</si>
  <si>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</si>
  <si>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</si>
  <si>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</si>
  <si>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</si>
  <si>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</si>
  <si>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</si>
  <si>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</si>
  <si>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</si>
  <si>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</si>
  <si>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</si>
  <si>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</si>
  <si>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</si>
  <si>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</si>
  <si>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</si>
  <si>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</si>
  <si>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</si>
  <si>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</si>
  <si>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</si>
  <si>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</si>
  <si>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</si>
  <si>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</si>
  <si>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</si>
  <si>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</si>
  <si>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</si>
  <si>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</si>
  <si>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</si>
  <si>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</si>
  <si>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</si>
  <si>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</si>
  <si>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</si>
  <si>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</si>
  <si>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</si>
  <si>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</si>
  <si>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</si>
  <si>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</si>
  <si>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</si>
  <si>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</si>
  <si>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</si>
  <si>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</si>
  <si>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</si>
  <si>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</si>
  <si>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</si>
  <si>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</si>
  <si>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</si>
  <si>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</si>
  <si>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</si>
  <si>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</si>
  <si>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</si>
  <si>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</si>
  <si>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</si>
  <si>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</si>
  <si>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</si>
  <si>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</si>
  <si>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</si>
  <si>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</si>
  <si>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</si>
  <si>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</si>
  <si>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</si>
  <si>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</si>
  <si>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</si>
  <si>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</si>
  <si>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</si>
  <si>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</si>
  <si>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</si>
  <si>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</si>
  <si>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</si>
  <si>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</si>
  <si>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</si>
  <si>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</si>
  <si>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</si>
  <si>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</si>
  <si>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</si>
  <si>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</si>
  <si>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</si>
  <si>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</si>
  <si>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</si>
  <si>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</si>
  <si>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</si>
  <si>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</si>
  <si>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</si>
  <si>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</si>
  <si>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</si>
  <si>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</si>
  <si>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</si>
  <si>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</si>
  <si>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</si>
  <si>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</si>
  <si>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</si>
  <si>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</si>
  <si>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</si>
  <si>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</si>
  <si>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</si>
  <si>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</si>
  <si>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</si>
  <si>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</si>
  <si>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</si>
  <si>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</si>
  <si>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</si>
  <si>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</si>
  <si>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</si>
  <si>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</si>
  <si>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</si>
  <si>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</si>
  <si>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</si>
  <si>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</si>
  <si>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</si>
  <si>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</si>
  <si>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</si>
  <si>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</si>
  <si>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</si>
  <si>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</si>
  <si>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</si>
  <si>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</si>
  <si>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</si>
  <si>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</si>
  <si>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</si>
  <si>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</si>
  <si>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</si>
  <si>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</si>
  <si>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</si>
  <si>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</si>
  <si>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</si>
  <si>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</si>
  <si>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</si>
  <si>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</si>
  <si>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</si>
  <si>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</si>
  <si>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</si>
  <si>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</si>
  <si>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</si>
  <si>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</si>
  <si>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</si>
  <si>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</si>
  <si>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</si>
  <si>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</si>
  <si>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</si>
  <si>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</si>
  <si>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</si>
  <si>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</si>
  <si>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</si>
  <si>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</si>
  <si>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</si>
  <si>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</si>
  <si>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</si>
  <si>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</si>
  <si>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</si>
  <si>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</si>
  <si>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</si>
  <si>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</si>
  <si>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</si>
  <si>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</si>
  <si>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</si>
  <si>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</si>
  <si>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</si>
  <si>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</si>
  <si>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</si>
  <si>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</si>
  <si>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</si>
  <si>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</si>
  <si>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</si>
  <si>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</si>
  <si>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</si>
  <si>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</si>
  <si>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</si>
  <si>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</si>
  <si>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</si>
  <si>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</si>
  <si>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</si>
  <si>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</si>
  <si>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</si>
  <si>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</si>
  <si>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</si>
  <si>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</si>
  <si>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</si>
  <si>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</si>
  <si>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</si>
  <si>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</si>
  <si>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</si>
  <si>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</si>
  <si>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</si>
  <si>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</si>
  <si>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</si>
  <si>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</si>
  <si>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</si>
  <si>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</si>
  <si>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</si>
  <si>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</si>
  <si>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</si>
  <si>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</si>
  <si>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</si>
  <si>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</si>
  <si>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</si>
  <si>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</si>
  <si>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</si>
  <si>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</si>
  <si>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</si>
  <si>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</si>
  <si>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</si>
  <si>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</si>
  <si>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</si>
  <si>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</si>
  <si>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</si>
  <si>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</si>
  <si>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</si>
  <si>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</si>
  <si>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</si>
  <si>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</si>
  <si>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</si>
  <si>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</si>
  <si>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</si>
  <si>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</si>
  <si>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</si>
  <si>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</si>
  <si>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</si>
  <si>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</si>
  <si>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</si>
  <si>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</si>
  <si>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</si>
  <si>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</si>
  <si>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</si>
  <si>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</si>
  <si>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</si>
  <si>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</si>
  <si>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</si>
  <si>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</si>
  <si>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</si>
  <si>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</si>
  <si>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</si>
  <si>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</si>
  <si>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</si>
  <si>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</si>
  <si>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</si>
  <si>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</si>
  <si>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</si>
  <si>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</si>
  <si>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</si>
  <si>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</si>
  <si>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</si>
  <si>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</si>
  <si>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</si>
  <si>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</si>
  <si>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</si>
  <si>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</si>
  <si>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</si>
  <si>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</si>
  <si>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</si>
  <si>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</si>
  <si>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</si>
  <si>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</si>
  <si>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</si>
  <si>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</si>
  <si>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</si>
  <si>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</si>
  <si>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</si>
  <si>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</si>
  <si>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</si>
  <si>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</si>
  <si>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</si>
  <si>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</si>
  <si>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</si>
  <si>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</si>
  <si>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</si>
  <si>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</si>
  <si>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</si>
  <si>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</si>
  <si>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</si>
  <si>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</si>
  <si>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</si>
  <si>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</si>
  <si>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</si>
  <si>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</si>
  <si>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</si>
  <si>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</si>
  <si>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</si>
  <si>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</si>
  <si>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</si>
  <si>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</si>
  <si>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</si>
  <si>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</si>
  <si>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</si>
  <si>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</si>
  <si>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</si>
  <si>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</si>
  <si>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</si>
  <si>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</si>
  <si>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</si>
  <si>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</si>
  <si>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</si>
  <si>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</si>
  <si>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</si>
  <si>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</si>
  <si>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</si>
  <si>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</si>
  <si>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</si>
  <si>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</si>
  <si>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</si>
  <si>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</si>
  <si>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</si>
  <si>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</si>
  <si>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</si>
  <si>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</si>
  <si>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</si>
  <si>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</si>
  <si>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</si>
  <si>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</si>
  <si>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</si>
  <si>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</si>
  <si>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</si>
  <si>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</si>
  <si>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</si>
  <si>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</si>
  <si>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</si>
  <si>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</si>
  <si>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</si>
  <si>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</si>
  <si>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</si>
  <si>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</si>
  <si>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</si>
  <si>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</si>
  <si>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</si>
  <si>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</si>
  <si>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</si>
  <si>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</si>
  <si>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</si>
  <si>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</si>
  <si>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</si>
  <si>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</si>
  <si>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</si>
  <si>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</si>
  <si>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</si>
  <si>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</si>
  <si>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</si>
  <si>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</si>
  <si>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</si>
  <si>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</si>
  <si>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</si>
  <si>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</si>
  <si>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</si>
  <si>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</si>
  <si>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</si>
  <si>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</si>
  <si>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</si>
  <si>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</si>
  <si>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</si>
  <si>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</si>
  <si>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</si>
  <si>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</si>
  <si>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</si>
  <si>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</si>
  <si>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</si>
  <si>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</si>
  <si>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</si>
  <si>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</si>
  <si>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</si>
  <si>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</si>
  <si>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</si>
  <si>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</si>
  <si>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</si>
  <si>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</si>
  <si>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</si>
  <si>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</si>
  <si>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</si>
  <si>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</si>
  <si>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</si>
  <si>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</si>
  <si>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</si>
  <si>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</si>
  <si>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</si>
  <si>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</si>
  <si>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</si>
  <si>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</si>
  <si>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</si>
  <si>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</si>
  <si>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</si>
  <si>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</si>
  <si>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</si>
  <si>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</si>
  <si>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</si>
  <si>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</si>
  <si>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</si>
  <si>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</si>
  <si>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</si>
  <si>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</si>
  <si>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</si>
  <si>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</si>
  <si>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</si>
  <si>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</si>
  <si>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</si>
  <si>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</si>
  <si>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</si>
  <si>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</si>
  <si>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</si>
  <si>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</si>
  <si>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</si>
  <si>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</si>
  <si>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</si>
  <si>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</si>
  <si>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</si>
  <si>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</si>
  <si>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</si>
  <si>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</si>
  <si>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</si>
  <si>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</si>
  <si>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</si>
  <si>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</si>
  <si>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</si>
  <si>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</si>
  <si>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</si>
  <si>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</si>
  <si>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</si>
  <si>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</si>
  <si>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</si>
  <si>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</si>
  <si>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</si>
  <si>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</si>
  <si>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</si>
  <si>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</si>
  <si>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</si>
  <si>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</si>
  <si>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</si>
  <si>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</si>
  <si>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</si>
  <si>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</si>
  <si>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</si>
  <si>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</si>
  <si>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</si>
  <si>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</si>
  <si>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</si>
  <si>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</si>
  <si>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</si>
  <si>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</si>
  <si>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</si>
  <si>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</si>
  <si>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</si>
  <si>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</si>
  <si>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</si>
  <si>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</si>
  <si>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</si>
  <si>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</si>
  <si>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</si>
  <si>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</si>
  <si>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</si>
  <si>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</si>
  <si>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</si>
  <si>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</si>
  <si>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</si>
  <si>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</si>
  <si>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</si>
  <si>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</si>
  <si>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</si>
  <si>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</si>
  <si>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</si>
  <si>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</si>
  <si>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</si>
  <si>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</si>
  <si>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</si>
  <si>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</si>
  <si>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</si>
  <si>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</si>
  <si>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</si>
  <si>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</si>
  <si>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</si>
  <si>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</si>
  <si>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</si>
  <si>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</si>
  <si>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</si>
  <si>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</si>
  <si>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</si>
  <si>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</si>
  <si>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</si>
  <si>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</si>
  <si>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</si>
  <si>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</si>
  <si>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</si>
  <si>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</si>
  <si>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</si>
  <si>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</si>
  <si>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</si>
  <si>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</si>
  <si>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</si>
  <si>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</si>
  <si>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</si>
  <si>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</si>
  <si>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</si>
  <si>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</si>
  <si>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</si>
  <si>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</si>
  <si>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</si>
  <si>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</si>
  <si>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</si>
  <si>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</si>
  <si>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</si>
  <si>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</si>
  <si>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</si>
  <si>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</si>
  <si>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</si>
  <si>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</si>
  <si>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</si>
  <si>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</si>
  <si>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</si>
  <si>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</si>
  <si>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</si>
  <si>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</si>
  <si>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</si>
  <si>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</si>
  <si>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</si>
  <si>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</si>
  <si>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</si>
  <si>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</si>
  <si>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</si>
  <si>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</si>
  <si>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</si>
  <si>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</si>
  <si>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</si>
  <si>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</si>
  <si>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</si>
  <si>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</si>
  <si>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</si>
  <si>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</si>
  <si>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</si>
  <si>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</si>
  <si>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</si>
  <si>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</si>
  <si>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</si>
  <si>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</si>
  <si>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</si>
  <si>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</si>
  <si>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</si>
  <si>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</si>
  <si>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</si>
  <si>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</si>
  <si>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</si>
  <si>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</si>
  <si>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</si>
  <si>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</si>
  <si>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</si>
  <si>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</si>
  <si>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</si>
  <si>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</si>
  <si>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</si>
  <si>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</si>
  <si>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</si>
  <si>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</si>
  <si>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</si>
  <si>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</si>
  <si>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</si>
  <si>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</si>
  <si>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</si>
  <si>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</si>
  <si>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</si>
  <si>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</si>
  <si>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</si>
  <si>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</si>
  <si>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</si>
  <si>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</si>
  <si>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</si>
  <si>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</si>
  <si>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</si>
  <si>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</si>
  <si>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</si>
  <si>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</si>
  <si>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</si>
  <si>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</si>
  <si>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</si>
  <si>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</si>
  <si>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</si>
  <si>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</si>
  <si>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</si>
  <si>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</si>
  <si>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</si>
  <si>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</si>
  <si>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</si>
  <si>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</si>
  <si>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</si>
  <si>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</si>
  <si>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</si>
  <si>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</si>
  <si>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</si>
  <si>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</si>
  <si>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</si>
  <si>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</si>
  <si>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</si>
  <si>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</si>
  <si>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</si>
  <si>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</si>
  <si>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</si>
  <si>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</si>
  <si>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</si>
  <si>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</si>
  <si>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</si>
  <si>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</si>
  <si>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</si>
  <si>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</si>
  <si>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</si>
  <si>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</si>
  <si>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</si>
  <si>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</si>
  <si>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</si>
  <si>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</si>
  <si>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</si>
  <si>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</si>
  <si>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</si>
  <si>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</si>
  <si>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</si>
  <si>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</si>
  <si>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</si>
  <si>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</si>
  <si>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</si>
  <si>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</si>
  <si>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</si>
  <si>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</si>
  <si>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</si>
  <si>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</si>
  <si>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</si>
  <si>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</si>
  <si>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</si>
  <si>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</si>
  <si>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</si>
  <si>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</si>
  <si>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</si>
  <si>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</si>
  <si>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</si>
  <si>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</si>
  <si>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</si>
  <si>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</si>
  <si>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</si>
  <si>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</si>
  <si>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</si>
  <si>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</si>
  <si>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</si>
  <si>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</si>
  <si>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</si>
  <si>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</si>
  <si>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</si>
  <si>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</si>
  <si>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</si>
  <si>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</si>
  <si>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</si>
  <si>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</si>
  <si>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</si>
  <si>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</si>
  <si>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</si>
  <si>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</si>
  <si>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</si>
  <si>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</si>
  <si>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</si>
  <si>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</si>
  <si>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</si>
  <si>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</si>
  <si>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</si>
  <si>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</si>
  <si>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</si>
  <si>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</si>
  <si>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</si>
  <si>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</si>
  <si>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</si>
  <si>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</si>
  <si>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</si>
  <si>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</si>
  <si>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</si>
  <si>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</si>
  <si>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</si>
  <si>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</si>
  <si>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</si>
  <si>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</si>
  <si>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</si>
  <si>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</si>
  <si>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</si>
  <si>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</si>
  <si>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</si>
  <si>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</si>
  <si>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</si>
  <si>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</si>
  <si>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</si>
  <si>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</si>
  <si>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</si>
  <si>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</si>
  <si>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</si>
  <si>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</si>
  <si>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</si>
  <si>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</si>
  <si>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</si>
  <si>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</si>
  <si>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</si>
  <si>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</si>
  <si>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</si>
  <si>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</si>
  <si>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</si>
  <si>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</si>
  <si>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</si>
  <si>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</si>
  <si>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</si>
  <si>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</si>
  <si>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</si>
  <si>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</si>
  <si>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</si>
  <si>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</si>
  <si>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</si>
  <si>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</si>
  <si>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</si>
  <si>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</si>
  <si>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</si>
  <si>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</si>
  <si>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</si>
  <si>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</si>
  <si>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</si>
  <si>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</si>
  <si>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</si>
  <si>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</si>
  <si>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</si>
  <si>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</si>
  <si>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</si>
  <si>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</si>
  <si>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</si>
  <si>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</si>
  <si>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</si>
  <si>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</si>
  <si>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</si>
  <si>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</si>
  <si>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</si>
  <si>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</si>
  <si>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</si>
  <si>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</si>
  <si>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</si>
  <si>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</si>
  <si>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</si>
  <si>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</si>
  <si>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</si>
  <si>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</si>
  <si>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</si>
  <si>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</si>
  <si>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</si>
  <si>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</si>
  <si>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</si>
  <si>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</si>
  <si>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</si>
  <si>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</si>
  <si>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</si>
  <si>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</si>
  <si>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</si>
  <si>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</si>
  <si>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</si>
  <si>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</si>
  <si>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</si>
  <si>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</si>
  <si>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</si>
  <si>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</si>
  <si>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</si>
  <si>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</si>
  <si>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</si>
  <si>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</si>
  <si>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</si>
  <si>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</si>
  <si>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</si>
  <si>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</si>
  <si>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</si>
  <si>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</si>
  <si>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</si>
  <si>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</si>
  <si>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</si>
  <si>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</si>
  <si>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</si>
  <si>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</si>
  <si>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</si>
  <si>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</si>
  <si>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</si>
  <si>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</si>
  <si>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</si>
  <si>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</si>
  <si>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</si>
  <si>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</si>
  <si>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</si>
  <si>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</si>
  <si>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</si>
  <si>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</si>
  <si>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</si>
  <si>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</si>
  <si>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</si>
  <si>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</si>
  <si>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</si>
  <si>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</si>
  <si>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</si>
  <si>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</si>
  <si>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</si>
  <si>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</si>
  <si>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</si>
  <si>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</si>
  <si>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</si>
  <si>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</si>
  <si>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</si>
  <si>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</si>
  <si>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</si>
  <si>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</si>
  <si>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</si>
  <si>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</si>
  <si>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</si>
  <si>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</si>
  <si>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</si>
  <si>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</si>
  <si>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</si>
  <si>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</si>
  <si>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</si>
  <si>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</si>
  <si>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</si>
  <si>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</si>
  <si>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</si>
  <si>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</si>
  <si>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</si>
  <si>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</si>
  <si>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</si>
  <si>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</si>
  <si>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</si>
  <si>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</si>
  <si>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</si>
  <si>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</si>
  <si>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</si>
  <si>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</si>
  <si>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</si>
  <si>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</si>
  <si>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</si>
  <si>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</si>
  <si>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</si>
  <si>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</si>
  <si>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</si>
  <si>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</si>
  <si>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</si>
  <si>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</si>
  <si>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</si>
  <si>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</si>
  <si>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</si>
  <si>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</si>
  <si>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</si>
  <si>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</si>
  <si>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</si>
  <si>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</si>
  <si>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</si>
  <si>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</si>
  <si>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</si>
  <si>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</si>
  <si>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</si>
  <si>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</si>
  <si>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</si>
  <si>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</si>
  <si>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</si>
  <si>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</si>
  <si>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</si>
  <si>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</si>
  <si>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</si>
  <si>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</si>
  <si>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</si>
  <si>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</si>
  <si>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</si>
  <si>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</si>
  <si>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</si>
  <si>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</si>
  <si>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</si>
  <si>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</si>
  <si>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</si>
  <si>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</si>
  <si>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</si>
  <si>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</si>
  <si>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</si>
  <si>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</si>
  <si>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</si>
  <si>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</si>
  <si>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</si>
  <si>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</si>
  <si>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</si>
  <si>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</si>
  <si>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</si>
  <si>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</si>
  <si>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</si>
  <si>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</si>
  <si>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</si>
  <si>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</si>
  <si>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</si>
  <si>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</si>
  <si>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</si>
  <si>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</si>
  <si>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</si>
  <si>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</si>
  <si>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</si>
  <si>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</si>
  <si>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</si>
  <si>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</si>
  <si>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</si>
  <si>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</si>
  <si>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</si>
  <si>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</si>
  <si>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</si>
  <si>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</si>
  <si>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</si>
  <si>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</si>
  <si>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</si>
  <si>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</si>
  <si>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</si>
  <si>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</si>
  <si>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</si>
  <si>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</si>
  <si>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</si>
  <si>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</si>
  <si>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</si>
  <si>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</si>
  <si>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</si>
  <si>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</si>
  <si>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</si>
  <si>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</si>
  <si>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</si>
  <si>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</si>
  <si>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</si>
  <si>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</si>
  <si>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</si>
  <si>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</si>
  <si>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</si>
  <si>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</si>
  <si>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</si>
  <si>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</si>
  <si>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</si>
  <si>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</si>
  <si>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</si>
  <si>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</si>
  <si>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</si>
  <si>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</si>
  <si>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</si>
  <si>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</si>
  <si>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</si>
  <si>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</si>
  <si>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</si>
  <si>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</si>
  <si>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</si>
  <si>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</si>
  <si>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</si>
  <si>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</si>
  <si>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</si>
  <si>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</si>
  <si>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</si>
  <si>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</si>
  <si>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</si>
  <si>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</si>
  <si>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</si>
  <si>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</si>
  <si>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</si>
  <si>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</si>
  <si>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</si>
  <si>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</si>
  <si>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</si>
  <si>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</si>
  <si>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</si>
  <si>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</si>
  <si>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</si>
  <si>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</si>
  <si>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</si>
  <si>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</si>
  <si>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</si>
  <si>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</si>
  <si>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</si>
  <si>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</si>
  <si>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</si>
  <si>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</si>
  <si>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</si>
  <si>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</si>
  <si>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</si>
  <si>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</si>
  <si>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</si>
  <si>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</si>
  <si>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</si>
  <si>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</si>
  <si>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</si>
  <si>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</si>
  <si>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</si>
  <si>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</si>
  <si>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</si>
  <si>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</si>
  <si>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</si>
  <si>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</si>
  <si>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</si>
  <si>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</si>
  <si>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</si>
  <si>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</si>
  <si>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</si>
  <si>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</si>
  <si>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</si>
  <si>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</si>
  <si>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</si>
  <si>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</si>
  <si>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</si>
  <si>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</si>
  <si>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</si>
  <si>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</si>
  <si>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</si>
  <si>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</si>
  <si>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</si>
  <si>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</si>
  <si>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</si>
  <si>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</si>
  <si>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</si>
  <si>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</si>
  <si>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</si>
  <si>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</si>
  <si>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</si>
  <si>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</si>
  <si>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</si>
  <si>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</si>
  <si>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</si>
  <si>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</si>
  <si>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</si>
  <si>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</si>
  <si>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</si>
  <si>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</si>
  <si>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</si>
  <si>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</si>
  <si>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</si>
  <si>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</si>
  <si>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</si>
  <si>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</si>
  <si>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</si>
  <si>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</si>
  <si>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</si>
  <si>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</si>
  <si>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</si>
  <si>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</si>
  <si>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</si>
  <si>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</si>
  <si>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</si>
  <si>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</si>
  <si>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</si>
  <si>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</si>
  <si>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</si>
  <si>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</si>
  <si>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</si>
  <si>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</si>
  <si>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</si>
  <si>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</si>
  <si>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</si>
  <si>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</si>
  <si>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</si>
  <si>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</si>
  <si>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</si>
  <si>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</si>
  <si>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</si>
  <si>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</si>
  <si>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</si>
  <si>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</si>
  <si>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</si>
  <si>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</si>
  <si>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</si>
  <si>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</si>
  <si>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</si>
  <si>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</si>
  <si>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</si>
  <si>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</si>
  <si>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</si>
  <si>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</si>
  <si>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</si>
  <si>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</si>
  <si>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</si>
  <si>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</si>
  <si>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</si>
  <si>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</si>
  <si>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</si>
  <si>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</si>
  <si>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</si>
  <si>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</si>
  <si>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</si>
  <si>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</si>
  <si>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</si>
  <si>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</si>
  <si>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</si>
  <si>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</si>
  <si>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</si>
  <si>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</si>
  <si>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</si>
  <si>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</si>
  <si>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</si>
  <si>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</si>
  <si>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</si>
  <si>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</si>
  <si>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</si>
  <si>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</si>
  <si>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</si>
  <si>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</si>
  <si>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</si>
  <si>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</si>
  <si>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</si>
  <si>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</si>
  <si>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</si>
  <si>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</si>
  <si>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</si>
  <si>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</si>
  <si>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</si>
  <si>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</si>
  <si>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</si>
  <si>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</si>
  <si>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</si>
  <si>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</si>
  <si>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</si>
  <si>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</si>
  <si>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</si>
  <si>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</si>
  <si>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</si>
  <si>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</si>
  <si>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</si>
  <si>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</si>
  <si>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</si>
  <si>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</si>
  <si>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</si>
  <si>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</si>
  <si>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</si>
  <si>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</si>
  <si>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</si>
  <si>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</si>
  <si>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</si>
  <si>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</si>
  <si>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</si>
  <si>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</si>
  <si>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</si>
  <si>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</si>
  <si>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</si>
  <si>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</si>
  <si>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</si>
  <si>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</si>
  <si>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</si>
  <si>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</si>
  <si>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</si>
  <si>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</si>
  <si>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</si>
  <si>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</si>
  <si>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</si>
  <si>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</si>
  <si>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</si>
  <si>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</si>
  <si>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</si>
  <si>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</si>
  <si>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</si>
  <si>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</si>
  <si>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</si>
  <si>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</si>
  <si>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</si>
  <si>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</si>
  <si>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</si>
  <si>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</si>
  <si>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</si>
  <si>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</si>
  <si>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</si>
  <si>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</si>
  <si>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</si>
  <si>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</si>
  <si>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</si>
  <si>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</si>
  <si>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</si>
  <si>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</si>
  <si>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</si>
  <si>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</si>
  <si>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</si>
  <si>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</si>
  <si>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</si>
  <si>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</si>
  <si>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</si>
  <si>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</si>
  <si>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</si>
  <si>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</si>
  <si>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</si>
  <si>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</si>
  <si>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</si>
  <si>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</si>
  <si>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</si>
  <si>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</si>
  <si>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</si>
  <si>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</si>
  <si>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</si>
  <si>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</si>
  <si>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</si>
  <si>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</si>
  <si>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</si>
  <si>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</si>
  <si>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</si>
  <si>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</si>
  <si>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</si>
  <si>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</si>
  <si>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</si>
  <si>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</si>
  <si>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</si>
  <si>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</si>
  <si>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</si>
  <si>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</si>
  <si>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</si>
  <si>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</si>
  <si>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</si>
  <si>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</si>
  <si>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</si>
  <si>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</si>
  <si>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</si>
  <si>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</si>
  <si>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</si>
  <si>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</si>
  <si>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</si>
  <si>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</si>
  <si>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</si>
  <si>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</si>
  <si>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</si>
  <si>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</si>
  <si>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</si>
  <si>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</si>
  <si>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</si>
  <si>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</si>
  <si>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</si>
  <si>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</si>
  <si>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</si>
  <si>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</si>
  <si>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</si>
  <si>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</si>
  <si>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</si>
  <si>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</si>
  <si>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</si>
  <si>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</si>
  <si>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</si>
  <si>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</si>
  <si>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</si>
  <si>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</si>
  <si>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</si>
  <si>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</si>
  <si>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</si>
  <si>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</si>
  <si>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</si>
  <si>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</si>
  <si>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</si>
  <si>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</si>
  <si>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</si>
  <si>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</si>
  <si>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</si>
  <si>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</si>
  <si>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</si>
  <si>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</si>
  <si>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</si>
  <si>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</si>
  <si>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</si>
  <si>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</si>
  <si>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</si>
  <si>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</si>
  <si>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</si>
  <si>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</si>
  <si>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</si>
  <si>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</si>
  <si>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</si>
  <si>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</si>
  <si>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</si>
  <si>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</si>
  <si>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</si>
  <si>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</si>
  <si>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</si>
  <si>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</si>
  <si>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</si>
  <si>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</si>
  <si>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</si>
  <si>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</si>
  <si>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</si>
  <si>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</si>
  <si>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</si>
  <si>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</si>
  <si>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</si>
  <si>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</si>
  <si>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</si>
  <si>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</si>
  <si>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</si>
  <si>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</si>
  <si>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</si>
  <si>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</si>
  <si>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</si>
  <si>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</si>
  <si>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</si>
  <si>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</si>
  <si>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</si>
  <si>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</si>
  <si>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</si>
  <si>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</si>
  <si>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</si>
  <si>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</si>
  <si>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</si>
  <si>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</si>
  <si>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</si>
  <si>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</si>
  <si>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</si>
  <si>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</si>
  <si>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</si>
  <si>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</si>
  <si>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</si>
  <si>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</si>
  <si>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</si>
  <si>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</si>
  <si>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</si>
  <si>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</si>
  <si>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</si>
  <si>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</si>
  <si>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</si>
  <si>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</si>
  <si>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</si>
  <si>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</si>
  <si>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</si>
  <si>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</si>
  <si>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</si>
  <si>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</si>
  <si>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</si>
  <si>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</si>
  <si>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</si>
  <si>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</si>
  <si>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</si>
  <si>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</si>
  <si>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</si>
  <si>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</si>
  <si>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</si>
  <si>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</si>
  <si>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</si>
  <si>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</si>
  <si>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</si>
  <si>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</si>
  <si>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</si>
  <si>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</si>
  <si>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</si>
  <si>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</si>
  <si>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</si>
  <si>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</si>
  <si>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</si>
  <si>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</si>
  <si>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</si>
  <si>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</si>
  <si>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</si>
  <si>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</si>
  <si>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</si>
  <si>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</si>
  <si>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</si>
  <si>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</si>
  <si>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</si>
  <si>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</si>
  <si>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</si>
  <si>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</si>
  <si>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</si>
  <si>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</si>
  <si>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</si>
  <si>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</si>
  <si>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</si>
  <si>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</si>
  <si>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</si>
  <si>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</si>
  <si>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</si>
  <si>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</si>
  <si>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</si>
  <si>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</si>
  <si>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</si>
  <si>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</si>
  <si>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</si>
  <si>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</si>
  <si>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</si>
  <si>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</si>
  <si>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</si>
  <si>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</si>
  <si>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</si>
  <si>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</si>
  <si>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</si>
  <si>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</si>
  <si>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</si>
  <si>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</si>
  <si>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</si>
  <si>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</si>
  <si>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</si>
  <si>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</si>
  <si>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</si>
  <si>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</si>
  <si>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</si>
  <si>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</si>
  <si>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</si>
  <si>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</si>
  <si>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</si>
  <si>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</si>
  <si>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</si>
  <si>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</si>
  <si>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</si>
  <si>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</si>
  <si>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</si>
  <si>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</si>
  <si>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</si>
  <si>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</si>
  <si>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</si>
  <si>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</si>
  <si>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</si>
  <si>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</si>
  <si>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</si>
  <si>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</si>
  <si>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</si>
  <si>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</si>
  <si>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</si>
  <si>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</si>
  <si>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</si>
  <si>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</si>
  <si>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</si>
  <si>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</si>
  <si>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</si>
  <si>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</si>
  <si>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</si>
  <si>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</si>
  <si>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</si>
  <si>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</si>
  <si>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</si>
  <si>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</si>
  <si>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</si>
  <si>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</si>
  <si>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</si>
  <si>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</si>
  <si>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</si>
  <si>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</si>
  <si>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</si>
  <si>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</si>
  <si>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</si>
  <si>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</si>
  <si>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</si>
  <si>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</si>
  <si>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</si>
  <si>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</si>
  <si>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</si>
  <si>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</si>
  <si>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</si>
  <si>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</si>
  <si>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</si>
  <si>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</si>
  <si>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</si>
  <si>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</si>
  <si>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</si>
  <si>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</si>
  <si>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</si>
  <si>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</si>
  <si>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</si>
  <si>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</si>
  <si>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</si>
  <si>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</si>
  <si>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</si>
  <si>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</si>
  <si>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</si>
  <si>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</si>
  <si>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</si>
  <si>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</si>
  <si>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</si>
  <si>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</si>
  <si>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</si>
  <si>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</si>
  <si>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</si>
  <si>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</si>
  <si>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</si>
  <si>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</si>
  <si>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</si>
  <si>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</si>
  <si>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</si>
  <si>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</si>
  <si>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</si>
  <si>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</si>
  <si>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</si>
  <si>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</si>
  <si>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</si>
  <si>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</si>
  <si>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</si>
  <si>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</si>
  <si>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</si>
  <si>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</si>
  <si>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</si>
  <si>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</si>
  <si>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</si>
  <si>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</si>
  <si>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</si>
  <si>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</si>
  <si>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</si>
  <si>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</si>
  <si>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</si>
  <si>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</si>
  <si>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</si>
  <si>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</si>
  <si>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</si>
  <si>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</si>
  <si>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</si>
  <si>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</si>
  <si>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</si>
  <si>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</si>
  <si>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</si>
  <si>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</si>
  <si>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</si>
  <si>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</si>
  <si>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</si>
  <si>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</si>
  <si>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</si>
  <si>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</si>
  <si>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</si>
  <si>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</si>
  <si>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</si>
  <si>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</si>
  <si>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</si>
  <si>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</si>
  <si>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</si>
  <si>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</si>
  <si>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</si>
  <si>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</si>
  <si>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</si>
  <si>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</si>
  <si>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</si>
  <si>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</si>
  <si>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</si>
  <si>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</si>
  <si>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</si>
  <si>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</si>
  <si>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</si>
  <si>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</si>
  <si>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</si>
  <si>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</si>
  <si>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</si>
  <si>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</si>
  <si>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</si>
  <si>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</si>
  <si>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</si>
  <si>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</si>
  <si>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</si>
  <si>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</si>
  <si>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</si>
  <si>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</si>
  <si>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</si>
  <si>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</si>
  <si>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</si>
  <si>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</si>
  <si>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</si>
  <si>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</si>
  <si>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</si>
  <si>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</si>
  <si>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</si>
  <si>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</si>
  <si>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</si>
  <si>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</si>
  <si>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</si>
  <si>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</si>
  <si>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</si>
  <si>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</si>
  <si>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</si>
  <si>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</si>
  <si>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</si>
  <si>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</si>
  <si>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</si>
  <si>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</si>
  <si>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</si>
  <si>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</si>
  <si>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</si>
  <si>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</si>
  <si>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</si>
  <si>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</si>
  <si>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</si>
  <si>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</si>
  <si>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</si>
  <si>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</si>
  <si>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</si>
  <si>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</si>
  <si>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</si>
  <si>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</si>
  <si>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</si>
  <si>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</si>
  <si>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</si>
  <si>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</si>
  <si>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</si>
  <si>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</si>
  <si>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</si>
  <si>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</si>
  <si>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</si>
  <si>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</si>
  <si>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</si>
  <si>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</si>
  <si>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</si>
  <si>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</si>
  <si>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</si>
  <si>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</si>
  <si>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</si>
  <si>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</si>
  <si>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</si>
  <si>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</si>
  <si>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</si>
  <si>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</si>
  <si>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</si>
  <si>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</si>
  <si>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</si>
  <si>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</si>
  <si>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</si>
  <si>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</si>
  <si>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</si>
  <si>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</si>
  <si>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</si>
  <si>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</si>
  <si>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</si>
  <si>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</si>
  <si>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</si>
  <si>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</si>
  <si>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</si>
  <si>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</si>
  <si>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</si>
  <si>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</si>
  <si>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</si>
  <si>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</si>
  <si>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</si>
  <si>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</si>
  <si>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</si>
  <si>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</si>
  <si>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</si>
  <si>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</si>
  <si>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</si>
  <si>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</si>
  <si>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</si>
  <si>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</si>
  <si>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</si>
  <si>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</si>
  <si>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</si>
  <si>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</si>
  <si>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</si>
  <si>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</si>
  <si>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</si>
  <si>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</si>
  <si>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</si>
  <si>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</si>
  <si>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</si>
  <si>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</si>
  <si>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</si>
  <si>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</si>
  <si>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</si>
  <si>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</si>
  <si>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</si>
  <si>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</si>
  <si>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</si>
  <si>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</si>
  <si>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</si>
  <si>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</si>
  <si>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</si>
  <si>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</si>
  <si>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</si>
  <si>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</si>
  <si>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</si>
  <si>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</si>
  <si>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</si>
  <si>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</si>
  <si>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</si>
  <si>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</si>
  <si>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</si>
  <si>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</si>
  <si>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</si>
  <si>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</si>
  <si>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</si>
  <si>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</si>
  <si>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</si>
  <si>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</si>
  <si>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</si>
  <si>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</si>
  <si>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</si>
  <si>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</si>
  <si>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</si>
  <si>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</si>
  <si>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</si>
  <si>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</si>
  <si>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</si>
  <si>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</si>
  <si>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</si>
  <si>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</si>
  <si>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</si>
  <si>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</si>
  <si>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</si>
  <si>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</si>
  <si>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</si>
  <si>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</si>
  <si>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</si>
  <si>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</si>
  <si>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</si>
  <si>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</si>
  <si>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</si>
  <si>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</si>
  <si>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</si>
  <si>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</si>
  <si>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</si>
  <si>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</si>
  <si>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</si>
  <si>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</si>
  <si>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</si>
  <si>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</si>
  <si>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</si>
  <si>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</si>
  <si>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</si>
  <si>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</si>
  <si>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</si>
  <si>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</si>
  <si>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</si>
  <si>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</si>
  <si>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</si>
  <si>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</si>
  <si>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</si>
  <si>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</si>
  <si>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</si>
  <si>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</si>
  <si>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</si>
  <si>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</si>
  <si>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</si>
  <si>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</si>
  <si>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</si>
  <si>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</si>
  <si>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</si>
  <si>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</si>
  <si>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</si>
  <si>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</si>
  <si>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</si>
  <si>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</si>
  <si>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</si>
  <si>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</si>
  <si>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</si>
  <si>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</si>
  <si>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</si>
  <si>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</si>
  <si>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</si>
  <si>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</si>
  <si>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</si>
  <si>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</si>
  <si>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</si>
  <si>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</si>
  <si>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</si>
  <si>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</si>
  <si>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</si>
  <si>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</si>
  <si>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</si>
  <si>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</si>
  <si>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</si>
  <si>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</si>
  <si>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</si>
  <si>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</si>
  <si>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</si>
  <si>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</si>
  <si>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</si>
  <si>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</si>
  <si>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</si>
  <si>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</si>
  <si>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</si>
  <si>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</si>
  <si>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</si>
  <si>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</si>
  <si>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</si>
  <si>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</si>
  <si>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</si>
  <si>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</si>
  <si>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</si>
  <si>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</si>
  <si>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</si>
  <si>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</si>
  <si>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</si>
  <si>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</si>
  <si>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</si>
  <si>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</si>
  <si>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</si>
  <si>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</si>
  <si>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</si>
  <si>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</si>
  <si>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</si>
  <si>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</si>
  <si>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</si>
  <si>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</si>
  <si>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</si>
  <si>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</si>
  <si>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</si>
  <si>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</si>
  <si>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</si>
  <si>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</si>
  <si>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</si>
  <si>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</si>
  <si>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</si>
  <si>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</si>
  <si>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</si>
  <si>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</si>
  <si>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</si>
  <si>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</si>
  <si>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</si>
  <si>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</si>
  <si>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</si>
  <si>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</si>
  <si>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</si>
  <si>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</si>
  <si>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</si>
  <si>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</si>
  <si>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</si>
  <si>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</si>
  <si>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</si>
  <si>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</si>
  <si>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</si>
  <si>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</si>
  <si>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</si>
  <si>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</si>
  <si>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</si>
  <si>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</si>
  <si>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</si>
  <si>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</si>
  <si>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</si>
  <si>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</si>
  <si>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</si>
  <si>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</si>
  <si>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</si>
  <si>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</si>
  <si>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</si>
  <si>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</si>
  <si>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</si>
  <si>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</si>
  <si>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</si>
  <si>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</si>
  <si>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</si>
  <si>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</si>
  <si>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</si>
  <si>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</si>
  <si>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</si>
  <si>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</si>
  <si>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</si>
  <si>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</si>
  <si>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</si>
  <si>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</si>
  <si>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</si>
  <si>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</si>
  <si>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</si>
  <si>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</si>
  <si>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</si>
  <si>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</si>
  <si>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</si>
  <si>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</si>
  <si>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</si>
  <si>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</si>
  <si>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</si>
  <si>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</si>
  <si>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</si>
  <si>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</si>
  <si>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</si>
  <si>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</si>
  <si>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</si>
  <si>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</si>
  <si>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</si>
  <si>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</si>
  <si>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</si>
  <si>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</si>
  <si>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</si>
  <si>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</si>
  <si>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</si>
  <si>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</si>
  <si>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</si>
  <si>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</si>
  <si>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</si>
  <si>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</si>
  <si>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</si>
  <si>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</si>
  <si>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</si>
  <si>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</si>
  <si>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</si>
  <si>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</si>
  <si>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</si>
  <si>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</si>
  <si>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</si>
  <si>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</si>
  <si>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</si>
  <si>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</si>
  <si>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</si>
  <si>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</si>
  <si>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</si>
  <si>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</si>
  <si>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</si>
  <si>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</si>
  <si>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</si>
  <si>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</si>
  <si>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</si>
  <si>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</si>
  <si>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</si>
  <si>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</si>
  <si>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</si>
  <si>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</si>
  <si>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</si>
  <si>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</si>
  <si>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</si>
  <si>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</si>
  <si>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</si>
  <si>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</si>
  <si>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</si>
  <si>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</si>
  <si>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</si>
  <si>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</si>
  <si>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</si>
  <si>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</si>
  <si>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</si>
  <si>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</si>
  <si>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</si>
  <si>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</si>
  <si>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</si>
  <si>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</si>
  <si>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</si>
  <si>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</si>
  <si>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</si>
  <si>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</si>
  <si>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</si>
  <si>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</si>
  <si>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</si>
  <si>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</si>
  <si>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</si>
  <si>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</si>
  <si>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</si>
  <si>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</si>
  <si>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</si>
  <si>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</si>
  <si>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</si>
  <si>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</si>
  <si>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</si>
  <si>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</si>
  <si>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</si>
  <si>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</si>
  <si>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</si>
  <si>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</si>
  <si>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</si>
  <si>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</si>
  <si>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</si>
  <si>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</si>
  <si>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</si>
  <si>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</si>
  <si>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</si>
  <si>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</si>
  <si>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</si>
  <si>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</si>
  <si>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</si>
  <si>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</si>
  <si>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</si>
  <si>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</si>
  <si>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</si>
  <si>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</si>
  <si>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</si>
  <si>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</si>
  <si>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</si>
  <si>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</si>
  <si>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</si>
  <si>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</si>
  <si>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</si>
  <si>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</si>
  <si>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</si>
  <si>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</si>
  <si>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</si>
  <si>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</si>
  <si>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</si>
  <si>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</si>
  <si>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</si>
  <si>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</si>
  <si>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</si>
  <si>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</si>
  <si>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</si>
  <si>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</si>
  <si>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</si>
  <si>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</si>
  <si>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</si>
  <si>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</si>
  <si>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</si>
  <si>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</si>
  <si>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</si>
  <si>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</si>
  <si>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</si>
  <si>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</si>
  <si>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</si>
  <si>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</si>
  <si>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</si>
  <si>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</si>
  <si>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</si>
  <si>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</si>
  <si>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</si>
  <si>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</si>
  <si>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</si>
  <si>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</si>
  <si>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</si>
  <si>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</si>
  <si>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</si>
  <si>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</si>
  <si>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</si>
  <si>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</si>
  <si>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</si>
  <si>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</si>
  <si>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</si>
  <si>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</si>
  <si>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</si>
  <si>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</si>
  <si>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</si>
  <si>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</si>
  <si>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</si>
  <si>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</si>
  <si>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</si>
  <si>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</si>
  <si>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</si>
  <si>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</si>
  <si>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</si>
  <si>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</si>
  <si>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</si>
  <si>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</si>
  <si>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</si>
  <si>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</si>
  <si>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</si>
  <si>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</si>
  <si>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</si>
  <si>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</si>
  <si>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</si>
  <si>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</si>
  <si>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</si>
  <si>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</si>
  <si>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</si>
  <si>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</si>
  <si>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</si>
  <si>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</si>
  <si>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</si>
  <si>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</si>
  <si>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</si>
  <si>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</si>
  <si>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</si>
  <si>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</si>
  <si>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</si>
  <si>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</si>
  <si>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</si>
  <si>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</si>
  <si>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</si>
  <si>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</si>
  <si>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</si>
  <si>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</si>
  <si>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</si>
  <si>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</si>
  <si>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</si>
  <si>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</si>
  <si>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</si>
  <si>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</si>
  <si>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</si>
  <si>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</si>
  <si>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</si>
  <si>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</si>
  <si>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</si>
  <si>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</si>
  <si>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</si>
  <si>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</si>
  <si>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</si>
  <si>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</si>
  <si>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</si>
  <si>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</si>
  <si>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</si>
  <si>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</si>
  <si>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</si>
  <si>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</si>
  <si>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</si>
  <si>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</si>
  <si>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</si>
  <si>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</si>
  <si>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</si>
  <si>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</si>
  <si>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</si>
  <si>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</si>
  <si>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</si>
  <si>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</si>
  <si>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</si>
  <si>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</si>
  <si>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</si>
  <si>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</si>
  <si>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</si>
  <si>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</si>
  <si>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</si>
  <si>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</si>
  <si>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</si>
  <si>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</si>
  <si>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</si>
  <si>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</si>
  <si>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</si>
  <si>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</si>
  <si>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</si>
  <si>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</si>
  <si>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</si>
  <si>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</si>
  <si>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</si>
  <si>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</si>
  <si>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</si>
  <si>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</si>
  <si>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</si>
  <si>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</si>
  <si>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</si>
  <si>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</si>
  <si>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</si>
  <si>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</si>
  <si>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</si>
  <si>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</si>
  <si>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</si>
  <si>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</si>
  <si>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</si>
  <si>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</si>
  <si>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</si>
  <si>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</si>
  <si>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</si>
  <si>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</si>
  <si>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</si>
  <si>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</si>
  <si>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</si>
  <si>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</si>
  <si>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</si>
  <si>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</si>
  <si>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</si>
  <si>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</si>
  <si>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</si>
  <si>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</si>
  <si>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</si>
  <si>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</si>
  <si>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</si>
  <si>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</si>
  <si>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</si>
  <si>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</si>
  <si>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</si>
  <si>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</si>
  <si>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</si>
  <si>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</si>
  <si>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</si>
  <si>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</si>
  <si>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</si>
  <si>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</si>
  <si>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</si>
  <si>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</si>
  <si>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</si>
  <si>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</si>
  <si>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</si>
  <si>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</si>
  <si>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</si>
  <si>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</si>
  <si>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</si>
  <si>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</si>
  <si>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</si>
  <si>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</si>
  <si>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</si>
  <si>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</si>
  <si>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</si>
  <si>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</si>
  <si>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</si>
  <si>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</si>
  <si>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</si>
  <si>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</si>
  <si>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</si>
  <si>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</si>
  <si>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</si>
  <si>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</si>
  <si>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</si>
  <si>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</si>
  <si>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</si>
  <si>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</si>
  <si>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</si>
  <si>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</si>
  <si>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</si>
  <si>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</si>
  <si>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</si>
  <si>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</si>
  <si>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</si>
  <si>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</si>
  <si>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</si>
  <si>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</si>
  <si>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</si>
  <si>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</si>
  <si>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</si>
  <si>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</si>
  <si>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</si>
  <si>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</si>
  <si>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</si>
  <si>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</si>
  <si>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</si>
  <si>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</si>
  <si>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</si>
  <si>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</si>
  <si>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</si>
  <si>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</si>
  <si>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</si>
  <si>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</si>
  <si>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</si>
  <si>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</si>
  <si>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</si>
  <si>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</si>
  <si>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</si>
  <si>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</si>
  <si>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</si>
  <si>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</si>
  <si>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</si>
  <si>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</si>
  <si>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</si>
  <si>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</si>
  <si>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</si>
  <si>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</si>
  <si>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</si>
  <si>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</si>
  <si>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</si>
  <si>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</si>
  <si>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</si>
  <si>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</si>
  <si>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</si>
  <si>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</si>
  <si>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</si>
  <si>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</si>
  <si>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</si>
  <si>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</si>
  <si>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</si>
  <si>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</si>
  <si>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</si>
  <si>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</si>
  <si>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</si>
  <si>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</si>
  <si>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</si>
  <si>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</si>
  <si>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</si>
  <si>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</si>
  <si>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</si>
  <si>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</si>
  <si>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</si>
  <si>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</si>
  <si>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</si>
  <si>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</si>
  <si>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</si>
  <si>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</si>
  <si>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</si>
  <si>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</si>
  <si>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</si>
  <si>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</si>
  <si>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</si>
  <si>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</si>
  <si>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</si>
  <si>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</si>
  <si>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</si>
  <si>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</si>
  <si>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</si>
  <si>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</si>
  <si>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</si>
  <si>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</si>
  <si>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</si>
  <si>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</si>
  <si>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</si>
  <si>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</si>
  <si>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</si>
  <si>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</si>
  <si>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</si>
  <si>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</si>
  <si>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</si>
  <si>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</si>
  <si>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</si>
  <si>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</si>
  <si>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</si>
  <si>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</si>
  <si>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</si>
  <si>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</si>
  <si>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</si>
  <si>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</si>
  <si>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</si>
  <si>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</si>
  <si>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</si>
  <si>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</si>
  <si>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</si>
  <si>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</si>
  <si>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</si>
  <si>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</si>
  <si>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</si>
  <si>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</si>
  <si>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</si>
  <si>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</si>
  <si>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</si>
  <si>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</si>
  <si>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</si>
  <si>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</si>
  <si>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</si>
  <si>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</si>
  <si>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</si>
  <si>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</si>
  <si>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</si>
  <si>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</si>
  <si>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</si>
  <si>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</si>
  <si>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</si>
  <si>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</si>
  <si>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</si>
  <si>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</si>
  <si>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</si>
  <si>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</si>
  <si>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</si>
  <si>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</si>
  <si>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</si>
  <si>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</si>
  <si>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</si>
  <si>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</si>
  <si>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</si>
  <si>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</si>
  <si>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</si>
  <si>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</si>
  <si>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</si>
  <si>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</si>
  <si>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</si>
  <si>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</si>
  <si>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</si>
  <si>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</si>
  <si>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</si>
  <si>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</si>
  <si>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</si>
  <si>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</si>
  <si>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</si>
  <si>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</si>
  <si>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</si>
  <si>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</si>
  <si>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</si>
  <si>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</si>
  <si>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</si>
  <si>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</si>
  <si>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</si>
  <si>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</si>
  <si>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</si>
  <si>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</si>
  <si>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</si>
  <si>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</si>
  <si>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</si>
  <si>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</si>
  <si>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</si>
  <si>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</si>
  <si>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</si>
  <si>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</si>
  <si>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</si>
  <si>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</si>
  <si>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</si>
  <si>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</si>
  <si>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</si>
  <si>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</si>
  <si>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</si>
  <si>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</si>
  <si>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</si>
  <si>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</si>
  <si>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</si>
  <si>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</si>
  <si>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</si>
  <si>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</si>
  <si>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</si>
  <si>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</si>
  <si>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</si>
  <si>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</si>
  <si>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</si>
  <si>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</si>
  <si>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</si>
  <si>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</si>
  <si>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</si>
  <si>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</si>
  <si>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</si>
  <si>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</si>
  <si>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</si>
  <si>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</si>
  <si>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</si>
  <si>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</si>
  <si>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</si>
  <si>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</si>
  <si>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</si>
  <si>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</si>
  <si>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</si>
  <si>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</si>
  <si>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</si>
  <si>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</si>
  <si>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</si>
  <si>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</si>
  <si>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</si>
  <si>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</si>
  <si>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</si>
  <si>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</si>
  <si>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</si>
  <si>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</si>
  <si>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</si>
  <si>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</si>
  <si>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</si>
  <si>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</si>
  <si>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</si>
  <si>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</si>
  <si>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</si>
  <si>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</si>
  <si>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</si>
  <si>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</si>
  <si>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</si>
  <si>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</si>
  <si>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</si>
  <si>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</si>
  <si>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</si>
  <si>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</si>
  <si>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</si>
  <si>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</si>
  <si>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</si>
  <si>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</si>
  <si>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</si>
  <si>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</si>
  <si>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</si>
  <si>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</si>
  <si>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</si>
  <si>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</si>
  <si>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</si>
  <si>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</si>
  <si>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</si>
  <si>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</si>
  <si>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</si>
  <si>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</si>
  <si>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</si>
  <si>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</si>
  <si>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</si>
  <si>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</si>
  <si>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</si>
  <si>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</si>
  <si>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</si>
  <si>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</si>
  <si>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</si>
  <si>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</si>
  <si>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</si>
  <si>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</si>
  <si>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</si>
  <si>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</si>
  <si>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</si>
  <si>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</si>
  <si>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</si>
  <si>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</si>
  <si>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</si>
  <si>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</si>
  <si>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</si>
  <si>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</si>
  <si>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</si>
  <si>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</si>
  <si>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</si>
  <si>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</si>
  <si>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</si>
  <si>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</si>
  <si>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</si>
  <si>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</si>
  <si>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</si>
  <si>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</si>
  <si>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</si>
  <si>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</si>
  <si>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</si>
  <si>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</si>
  <si>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</si>
  <si>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</si>
  <si>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</si>
  <si>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</si>
  <si>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</si>
  <si>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</si>
  <si>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</si>
  <si>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</si>
  <si>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</si>
  <si>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</si>
  <si>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</si>
  <si>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</si>
  <si>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</si>
  <si>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</si>
  <si>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</si>
  <si>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</si>
  <si>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</si>
  <si>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</si>
  <si>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</si>
  <si>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</si>
  <si>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</si>
  <si>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</si>
  <si>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</si>
  <si>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</si>
  <si>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</si>
  <si>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</si>
  <si>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</si>
  <si>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</si>
  <si>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</si>
  <si>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</si>
  <si>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</si>
  <si>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</si>
  <si>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</si>
  <si>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</si>
  <si>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</si>
  <si>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</si>
  <si>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</si>
  <si>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</si>
  <si>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</si>
  <si>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</si>
  <si>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</si>
  <si>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</si>
  <si>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</si>
  <si>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</si>
  <si>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</si>
  <si>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</si>
  <si>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</si>
  <si>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</si>
  <si>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</si>
  <si>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</si>
  <si>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</si>
  <si>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</si>
  <si>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</si>
  <si>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</si>
  <si>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</si>
  <si>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</si>
  <si>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</si>
  <si>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</si>
  <si>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</si>
  <si>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</si>
  <si>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</si>
  <si>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</si>
  <si>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</si>
  <si>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</si>
  <si>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</si>
  <si>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</si>
  <si>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</si>
  <si>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</si>
  <si>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</si>
  <si>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</si>
  <si>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</si>
  <si>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</si>
  <si>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</si>
  <si>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</si>
  <si>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</si>
  <si>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</si>
  <si>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</si>
  <si>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</si>
  <si>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</si>
  <si>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</si>
  <si>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</si>
  <si>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</si>
  <si>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</si>
  <si>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</si>
  <si>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</si>
  <si>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</si>
  <si>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</si>
  <si>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</si>
  <si>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</si>
  <si>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</si>
  <si>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</si>
  <si>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</si>
  <si>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</si>
  <si>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</si>
  <si>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</si>
  <si>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</si>
  <si>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</si>
  <si>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</si>
  <si>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</si>
  <si>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</si>
  <si>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</si>
  <si>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</si>
  <si>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</si>
  <si>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</si>
  <si>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</si>
  <si>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</si>
  <si>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</si>
  <si>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</si>
  <si>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</si>
  <si>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</si>
  <si>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</si>
  <si>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</si>
  <si>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</si>
  <si>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</si>
  <si>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</si>
  <si>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</si>
  <si>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</si>
  <si>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</si>
  <si>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</si>
  <si>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</si>
  <si>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</si>
  <si>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</si>
  <si>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</si>
  <si>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</si>
  <si>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</si>
  <si>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</si>
  <si>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</si>
  <si>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</si>
  <si>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</si>
  <si>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</si>
  <si>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</si>
  <si>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</si>
  <si>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</si>
  <si>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</si>
  <si>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</si>
  <si>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</si>
  <si>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</si>
  <si>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</si>
  <si>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</si>
  <si>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</si>
  <si>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</si>
  <si>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</si>
  <si>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</si>
  <si>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</si>
  <si>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</si>
  <si>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</si>
  <si>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</si>
  <si>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</si>
  <si>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</si>
  <si>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</si>
  <si>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</si>
  <si>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</si>
  <si>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</si>
  <si>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</si>
  <si>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</si>
  <si>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</si>
  <si>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</si>
  <si>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</si>
  <si>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</si>
  <si>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</si>
  <si>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</si>
  <si>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</si>
  <si>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</si>
  <si>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</si>
  <si>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</si>
  <si>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</si>
  <si>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</si>
  <si>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</si>
  <si>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</si>
  <si>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</si>
  <si>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</si>
  <si>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</si>
  <si>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</si>
  <si>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</si>
  <si>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</si>
  <si>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</si>
  <si>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</si>
  <si>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</si>
  <si>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</si>
  <si>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</si>
  <si>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</si>
  <si>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</si>
  <si>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</si>
  <si>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</si>
  <si>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</si>
  <si>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</si>
  <si>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</si>
  <si>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</si>
  <si>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</si>
  <si>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</si>
  <si>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</si>
  <si>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</si>
  <si>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</si>
  <si>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</si>
  <si>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</si>
  <si>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</si>
  <si>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</si>
  <si>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</si>
  <si>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</si>
  <si>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</si>
  <si>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</si>
  <si>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</si>
  <si>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</si>
  <si>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</si>
  <si>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</si>
  <si>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</si>
  <si>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</si>
  <si>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</si>
  <si>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</si>
  <si>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</si>
  <si>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</si>
  <si>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</si>
  <si>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</si>
  <si>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</si>
  <si>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</si>
  <si>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</si>
  <si>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</si>
  <si>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</si>
  <si>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</si>
  <si>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</si>
  <si>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</si>
  <si>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</si>
  <si>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</si>
  <si>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</si>
  <si>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</si>
  <si>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</si>
  <si>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</si>
  <si>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</si>
  <si>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</si>
  <si>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</si>
  <si>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</si>
  <si>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</si>
  <si>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</si>
  <si>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</si>
  <si>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</si>
  <si>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</si>
  <si>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</si>
  <si>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</si>
  <si>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</si>
  <si>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</si>
  <si>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</si>
  <si>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</si>
  <si>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</si>
  <si>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</si>
  <si>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</si>
  <si>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</si>
  <si>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</si>
  <si>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</si>
  <si>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</si>
  <si>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</si>
  <si>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</si>
  <si>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</si>
  <si>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</si>
  <si>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</si>
  <si>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</si>
  <si>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</si>
  <si>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</si>
  <si>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</si>
  <si>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</si>
  <si>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</si>
  <si>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</si>
  <si>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</si>
  <si>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</si>
  <si>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</si>
  <si>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</si>
  <si>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</si>
  <si>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</si>
  <si>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</si>
  <si>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</si>
  <si>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</si>
  <si>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</si>
  <si>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</si>
  <si>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</si>
  <si>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</si>
  <si>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</si>
  <si>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</si>
  <si>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</si>
  <si>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</si>
  <si>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</si>
  <si>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</si>
  <si>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</si>
  <si>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</si>
  <si>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</si>
  <si>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</si>
  <si>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</si>
  <si>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</si>
  <si>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</si>
  <si>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</si>
  <si>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</si>
  <si>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</si>
  <si>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</si>
  <si>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</si>
  <si>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</si>
  <si>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</si>
  <si>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</si>
  <si>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</si>
  <si>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</si>
  <si>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</si>
  <si>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</si>
  <si>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</si>
  <si>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</si>
  <si>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</si>
  <si>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</si>
  <si>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</si>
  <si>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</si>
  <si>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</si>
  <si>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</si>
  <si>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</si>
  <si>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</si>
  <si>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</si>
  <si>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</si>
  <si>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</si>
  <si>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</si>
  <si>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</si>
  <si>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</si>
  <si>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</si>
  <si>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</si>
  <si>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</si>
  <si>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</si>
  <si>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</si>
  <si>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</si>
  <si>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</si>
  <si>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</si>
  <si>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</si>
  <si>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</si>
  <si>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</si>
  <si>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</si>
  <si>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</si>
  <si>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</si>
  <si>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</si>
  <si>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</si>
  <si>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</si>
  <si>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</si>
  <si>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</si>
  <si>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</si>
  <si>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</si>
  <si>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</si>
  <si>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</si>
  <si>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</si>
  <si>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</si>
  <si>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</si>
  <si>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</si>
  <si>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</si>
  <si>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</si>
  <si>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</si>
  <si>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</si>
  <si>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</si>
  <si>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</si>
  <si>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</si>
  <si>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</si>
  <si>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</si>
  <si>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</si>
  <si>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</si>
  <si>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</si>
  <si>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</si>
  <si>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</si>
  <si>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</si>
  <si>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</si>
  <si>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</si>
  <si>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</si>
  <si>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</si>
  <si>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</si>
  <si>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</si>
  <si>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</si>
  <si>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</si>
  <si>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</si>
  <si>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</si>
  <si>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</si>
  <si>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</si>
  <si>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</si>
  <si>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</si>
  <si>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</si>
  <si>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</si>
  <si>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</si>
  <si>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</si>
  <si>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</si>
  <si>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</si>
  <si>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</si>
  <si>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</si>
  <si>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</si>
  <si>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</si>
  <si>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</si>
  <si>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</si>
  <si>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</si>
  <si>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</si>
  <si>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</si>
  <si>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</si>
  <si>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</si>
  <si>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</si>
  <si>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</si>
  <si>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</si>
  <si>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</si>
  <si>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</si>
  <si>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</si>
  <si>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</si>
  <si>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</si>
  <si>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</si>
  <si>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</si>
  <si>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</si>
  <si>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</si>
  <si>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</si>
  <si>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</si>
  <si>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</si>
  <si>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</si>
  <si>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</si>
  <si>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</si>
  <si>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</si>
  <si>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</si>
  <si>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</si>
  <si>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</si>
  <si>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</si>
  <si>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</si>
  <si>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</si>
  <si>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</si>
  <si>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</si>
  <si>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</si>
  <si>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</si>
  <si>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</si>
  <si>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</si>
  <si>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</si>
  <si>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</si>
  <si>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</si>
  <si>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</si>
  <si>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</si>
  <si>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</si>
  <si>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</si>
  <si>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</si>
  <si>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</si>
  <si>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</si>
  <si>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</si>
  <si>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</si>
  <si>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</si>
  <si>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</si>
  <si>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</si>
  <si>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</si>
  <si>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</si>
  <si>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</si>
  <si>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</si>
  <si>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</si>
  <si>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</si>
  <si>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</si>
  <si>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</si>
  <si>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</si>
  <si>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</si>
  <si>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</si>
  <si>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</si>
  <si>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</si>
  <si>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</si>
  <si>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</si>
  <si>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</si>
  <si>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</si>
  <si>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</si>
  <si>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</si>
  <si>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</si>
  <si>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</si>
  <si>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</si>
  <si>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</si>
  <si>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</si>
  <si>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</si>
  <si>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</si>
  <si>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</si>
  <si>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</si>
  <si>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</si>
  <si>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</si>
  <si>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</si>
  <si>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</si>
  <si>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</si>
  <si>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</si>
  <si>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</si>
  <si>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</si>
  <si>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</si>
  <si>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</si>
  <si>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</si>
  <si>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</si>
  <si>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</si>
  <si>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</si>
  <si>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</si>
  <si>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</si>
  <si>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</si>
  <si>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</si>
  <si>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</si>
  <si>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</si>
  <si>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</si>
  <si>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</si>
  <si>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</si>
  <si>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</si>
  <si>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</si>
  <si>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</si>
  <si>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</si>
  <si>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</si>
  <si>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</si>
  <si>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</si>
  <si>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</si>
  <si>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</si>
  <si>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</si>
  <si>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</si>
  <si>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</si>
  <si>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</si>
  <si>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</si>
  <si>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</si>
  <si>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</si>
  <si>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</si>
  <si>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</si>
  <si>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</si>
  <si>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</si>
  <si>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</si>
  <si>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</si>
  <si>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</si>
  <si>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</si>
  <si>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</si>
  <si>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</si>
  <si>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</si>
  <si>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</si>
  <si>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</si>
  <si>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</si>
  <si>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</si>
  <si>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</si>
  <si>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</si>
  <si>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</si>
  <si>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</si>
  <si>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</si>
  <si>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</si>
  <si>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</si>
  <si>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</si>
  <si>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</si>
  <si>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</si>
  <si>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</si>
  <si>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</si>
  <si>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</si>
  <si>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</si>
  <si>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</si>
  <si>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</si>
  <si>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</si>
  <si>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</si>
  <si>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</si>
  <si>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</si>
  <si>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</si>
  <si>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</si>
  <si>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</si>
  <si>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</si>
  <si>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</si>
  <si>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</si>
  <si>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</si>
  <si>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</si>
  <si>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</si>
  <si>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</si>
  <si>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</si>
  <si>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</si>
  <si>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</si>
  <si>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</si>
  <si>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</si>
  <si>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</si>
  <si>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</si>
  <si>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</si>
  <si>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</si>
  <si>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</si>
  <si>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</si>
  <si>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</si>
  <si>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</si>
  <si>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</si>
  <si>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</si>
  <si>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</si>
  <si>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</si>
  <si>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</si>
  <si>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</si>
  <si>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</si>
  <si>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</si>
  <si>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</si>
  <si>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</si>
  <si>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</si>
  <si>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</si>
  <si>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</si>
  <si>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</si>
  <si>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</si>
  <si>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</si>
  <si>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</si>
  <si>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</si>
  <si>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</si>
  <si>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</si>
  <si>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</si>
  <si>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</si>
  <si>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</si>
  <si>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</si>
  <si>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</si>
  <si>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</si>
  <si>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</si>
  <si>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</si>
  <si>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</si>
  <si>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</si>
  <si>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</si>
  <si>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</si>
  <si>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</si>
  <si>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</si>
  <si>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</si>
  <si>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</si>
  <si>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</si>
  <si>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</si>
  <si>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</si>
  <si>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</si>
  <si>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</si>
  <si>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</si>
  <si>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</si>
  <si>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</si>
  <si>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</si>
  <si>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</si>
  <si>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</si>
  <si>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</si>
  <si>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</si>
  <si>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</si>
  <si>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</si>
  <si>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</si>
  <si>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</si>
  <si>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</si>
  <si>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</si>
  <si>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</si>
  <si>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</si>
  <si>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</si>
  <si>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</si>
  <si>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</si>
  <si>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</si>
  <si>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</si>
  <si>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</si>
  <si>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</si>
  <si>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</si>
  <si>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</si>
  <si>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</si>
  <si>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</si>
  <si>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</si>
  <si>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</si>
  <si>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</si>
  <si>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</si>
  <si>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</si>
  <si>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</si>
  <si>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</si>
  <si>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</si>
  <si>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</si>
  <si>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</si>
  <si>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</si>
  <si>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</si>
  <si>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</si>
  <si>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</si>
  <si>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</si>
  <si>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</si>
  <si>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</si>
  <si>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</si>
  <si>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</si>
  <si>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</si>
  <si>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</si>
  <si>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</si>
  <si>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</si>
  <si>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</si>
  <si>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</si>
  <si>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</si>
  <si>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</si>
  <si>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</si>
  <si>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</si>
  <si>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</si>
  <si>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</si>
  <si>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</si>
  <si>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</si>
  <si>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</si>
  <si>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</si>
  <si>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</si>
  <si>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</si>
  <si>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</si>
  <si>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</si>
  <si>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</si>
  <si>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</si>
  <si>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</si>
  <si>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</si>
  <si>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</si>
  <si>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</si>
  <si>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</si>
  <si>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</si>
  <si>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</si>
  <si>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</si>
  <si>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</si>
  <si>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</si>
  <si>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</si>
  <si>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</si>
  <si>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</si>
  <si>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</si>
  <si>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</si>
  <si>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</si>
  <si>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</si>
  <si>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</si>
  <si>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</si>
  <si>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</si>
  <si>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</si>
  <si>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</si>
  <si>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</si>
  <si>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</si>
  <si>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</si>
  <si>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</si>
  <si>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</si>
  <si>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</si>
  <si>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</si>
  <si>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</si>
  <si>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</si>
  <si>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</si>
  <si>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</si>
  <si>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</si>
  <si>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</si>
  <si>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</si>
  <si>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</si>
  <si>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</si>
  <si>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</si>
  <si>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</si>
  <si>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</si>
  <si>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</si>
  <si>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</si>
  <si>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</si>
  <si>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</si>
  <si>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</si>
  <si>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</si>
  <si>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</si>
  <si>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</si>
  <si>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</si>
  <si>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</si>
  <si>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</si>
  <si>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</si>
  <si>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</si>
  <si>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</si>
  <si>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</si>
  <si>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</si>
  <si>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</si>
  <si>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</si>
  <si>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</si>
  <si>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</si>
  <si>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</si>
  <si>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</si>
  <si>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</si>
  <si>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</si>
  <si>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</si>
  <si>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</si>
  <si>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</si>
  <si>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</si>
  <si>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</si>
  <si>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</si>
  <si>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</si>
  <si>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</si>
  <si>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</si>
  <si>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</si>
  <si>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</si>
  <si>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</si>
  <si>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</si>
  <si>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</si>
  <si>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</si>
  <si>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</si>
  <si>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</si>
  <si>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</si>
  <si>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</si>
  <si>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</si>
  <si>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</si>
  <si>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</si>
  <si>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</si>
  <si>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</si>
  <si>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</si>
  <si>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</si>
  <si>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</si>
  <si>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</si>
  <si>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</si>
  <si>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</si>
  <si>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</si>
  <si>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</si>
  <si>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</si>
  <si>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</si>
  <si>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</si>
  <si>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</si>
  <si>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</si>
  <si>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</si>
  <si>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</si>
  <si>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</si>
  <si>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</si>
  <si>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</si>
  <si>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</si>
  <si>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</si>
  <si>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</si>
  <si>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</si>
  <si>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</si>
  <si>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</si>
  <si>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</si>
  <si>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</si>
  <si>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</si>
  <si>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</si>
  <si>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</si>
  <si>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</si>
  <si>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</si>
  <si>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</si>
  <si>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</si>
  <si>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</si>
  <si>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</si>
  <si>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</si>
  <si>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</si>
  <si>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</si>
  <si>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</si>
  <si>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</si>
  <si>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</si>
  <si>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</si>
  <si>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</si>
  <si>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</si>
  <si>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</si>
  <si>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</si>
  <si>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</si>
  <si>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</si>
  <si>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</si>
  <si>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</si>
  <si>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</si>
  <si>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</si>
  <si>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</si>
  <si>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</si>
  <si>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</si>
  <si>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</si>
  <si>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</si>
  <si>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</si>
  <si>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</si>
  <si>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</si>
  <si>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</si>
  <si>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</si>
  <si>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</si>
  <si>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</si>
  <si>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</si>
  <si>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</si>
  <si>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</si>
  <si>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</si>
  <si>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</si>
  <si>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</si>
  <si>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</si>
  <si>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</si>
  <si>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</si>
  <si>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</si>
  <si>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</si>
  <si>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</si>
  <si>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</si>
  <si>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</si>
  <si>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</si>
  <si>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</si>
  <si>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</si>
  <si>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</si>
  <si>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</si>
  <si>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</si>
  <si>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</si>
  <si>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</si>
  <si>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</si>
  <si>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</si>
  <si>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</si>
  <si>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</si>
  <si>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</si>
  <si>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</si>
  <si>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</si>
  <si>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</si>
  <si>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</si>
  <si>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</si>
  <si>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</si>
  <si>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</si>
  <si>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</si>
  <si>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</si>
  <si>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</si>
  <si>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</si>
  <si>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</si>
  <si>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</si>
  <si>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</si>
  <si>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</si>
  <si>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</si>
  <si>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</si>
  <si>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</si>
  <si>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</si>
  <si>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</si>
  <si>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</si>
  <si>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</si>
  <si>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</si>
  <si>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</si>
  <si>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</si>
  <si>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</si>
  <si>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</si>
  <si>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</si>
  <si>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</si>
  <si>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</si>
  <si>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</si>
  <si>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</si>
  <si>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</si>
  <si>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</si>
  <si>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</si>
  <si>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</si>
  <si>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</si>
  <si>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</si>
  <si>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</si>
  <si>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</si>
  <si>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</si>
  <si>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</si>
  <si>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</si>
  <si>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</si>
  <si>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</si>
  <si>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</si>
  <si>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</si>
  <si>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</si>
  <si>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</si>
  <si>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</si>
  <si>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</si>
  <si>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</si>
  <si>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</si>
  <si>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</si>
  <si>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</si>
  <si>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</si>
  <si>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</si>
  <si>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</si>
  <si>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</si>
  <si>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</si>
  <si>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</si>
  <si>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</si>
  <si>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</si>
  <si>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</si>
  <si>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</si>
  <si>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</si>
  <si>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</si>
  <si>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</si>
  <si>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</si>
  <si>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</si>
  <si>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</si>
  <si>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</si>
  <si>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</si>
  <si>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</si>
  <si>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</si>
  <si>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</si>
  <si>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</si>
  <si>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</si>
  <si>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</si>
  <si>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</si>
  <si>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</si>
  <si>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</si>
  <si>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</si>
  <si>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</si>
  <si>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</si>
  <si>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</si>
  <si>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</si>
  <si>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</si>
  <si>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</si>
  <si>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</si>
  <si>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</si>
  <si>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</si>
  <si>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</si>
  <si>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</si>
  <si>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</si>
  <si>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</si>
  <si>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</si>
  <si>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</si>
  <si>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</si>
  <si>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</si>
  <si>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</si>
  <si>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</si>
  <si>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</si>
  <si>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</si>
  <si>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</si>
  <si>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</si>
  <si>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</si>
  <si>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</si>
  <si>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</si>
  <si>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</si>
  <si>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</si>
  <si>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</si>
  <si>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</si>
  <si>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</si>
  <si>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</si>
  <si>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</si>
  <si>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</si>
  <si>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</si>
  <si>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</si>
  <si>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</si>
  <si>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</si>
  <si>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</si>
  <si>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</si>
  <si>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</si>
  <si>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</si>
  <si>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</si>
  <si>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</si>
  <si>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</si>
  <si>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</si>
  <si>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</si>
  <si>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</si>
  <si>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</si>
  <si>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</si>
  <si>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</si>
  <si>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</si>
  <si>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</si>
  <si>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</si>
  <si>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</si>
  <si>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</si>
  <si>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</si>
  <si>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</si>
  <si>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</si>
  <si>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</si>
  <si>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</si>
  <si>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</si>
  <si>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</si>
  <si>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</si>
  <si>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</si>
  <si>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</si>
  <si>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</si>
  <si>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</si>
  <si>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</si>
  <si>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</si>
  <si>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</si>
  <si>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</si>
  <si>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</si>
  <si>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</si>
  <si>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</si>
  <si>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</si>
  <si>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</si>
  <si>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</si>
  <si>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</si>
  <si>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</si>
  <si>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</si>
  <si>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</si>
  <si>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</si>
  <si>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</si>
  <si>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</si>
  <si>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</si>
  <si>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</si>
  <si>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</si>
  <si>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</si>
  <si>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</si>
  <si>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</si>
  <si>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</si>
  <si>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</si>
  <si>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</si>
  <si>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</si>
  <si>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</si>
  <si>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</si>
  <si>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</si>
  <si>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</si>
  <si>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</si>
  <si>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</si>
  <si>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</si>
  <si>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</si>
  <si>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</si>
  <si>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</si>
  <si>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</si>
  <si>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</si>
  <si>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</si>
  <si>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</si>
  <si>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</si>
  <si>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</si>
  <si>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</si>
  <si>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</si>
  <si>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</si>
  <si>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</si>
  <si>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</si>
  <si>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</si>
  <si>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</si>
  <si>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</si>
  <si>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</si>
  <si>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</si>
  <si>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</si>
  <si>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</si>
  <si>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</si>
  <si>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</si>
  <si>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</si>
  <si>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</si>
  <si>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</si>
  <si>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</si>
  <si>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</si>
  <si>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</si>
  <si>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</si>
  <si>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</si>
  <si>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</si>
  <si>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</si>
  <si>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</si>
  <si>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</si>
  <si>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</si>
  <si>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</si>
  <si>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</si>
  <si>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</si>
  <si>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</si>
  <si>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</si>
  <si>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</si>
  <si>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</si>
  <si>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</si>
  <si>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</si>
  <si>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</si>
  <si>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</si>
  <si>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</si>
  <si>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</si>
  <si>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</si>
  <si>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</si>
  <si>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</si>
  <si>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</si>
  <si>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</si>
  <si>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</si>
  <si>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</si>
  <si>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</si>
  <si>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</si>
  <si>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</si>
  <si>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</si>
  <si>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</si>
  <si>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</si>
  <si>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</si>
  <si>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</si>
  <si>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</si>
  <si>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</si>
  <si>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</si>
  <si>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</si>
  <si>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</si>
  <si>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</si>
  <si>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</si>
  <si>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</si>
  <si>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</si>
  <si>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</si>
  <si>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</si>
  <si>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</si>
  <si>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</si>
  <si>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</si>
  <si>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</si>
  <si>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</si>
  <si>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</si>
  <si>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</si>
  <si>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</si>
  <si>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</si>
  <si>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</si>
  <si>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</si>
  <si>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</si>
  <si>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</si>
  <si>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</si>
  <si>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</si>
  <si>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</si>
  <si>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</si>
  <si>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</si>
  <si>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</si>
  <si>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</si>
  <si>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</si>
  <si>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</si>
  <si>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</si>
  <si>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</si>
  <si>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</si>
  <si>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</si>
  <si>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</si>
  <si>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</si>
  <si>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</si>
  <si>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</si>
  <si>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</si>
  <si>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</si>
  <si>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</si>
  <si>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</si>
  <si>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</si>
  <si>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</si>
  <si>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</si>
  <si>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</si>
  <si>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</si>
  <si>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</si>
  <si>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</si>
  <si>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</si>
  <si>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</si>
  <si>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</si>
  <si>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</si>
  <si>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</si>
  <si>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</si>
  <si>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</si>
  <si>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</si>
  <si>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</si>
  <si>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</si>
  <si>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</si>
  <si>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</si>
  <si>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</si>
  <si>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</si>
  <si>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</si>
  <si>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</si>
  <si>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</si>
  <si>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</si>
  <si>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</si>
  <si>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</si>
  <si>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</si>
  <si>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</si>
  <si>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</si>
  <si>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</si>
  <si>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</si>
  <si>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</si>
  <si>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</si>
  <si>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</si>
  <si>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</si>
  <si>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</si>
  <si>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</si>
  <si>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</si>
  <si>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</si>
  <si>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</si>
  <si>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</si>
  <si>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</si>
  <si>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</si>
  <si>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</si>
  <si>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</si>
  <si>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</si>
  <si>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</si>
  <si>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</si>
  <si>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</si>
  <si>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</si>
  <si>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</si>
  <si>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</si>
  <si>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</si>
  <si>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</si>
  <si>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</si>
  <si>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</si>
  <si>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</si>
  <si>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</si>
  <si>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</si>
  <si>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</si>
  <si>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</si>
  <si>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</si>
  <si>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</si>
  <si>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</si>
  <si>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</si>
  <si>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</si>
  <si>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</si>
  <si>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</si>
  <si>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</si>
  <si>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</si>
  <si>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</si>
  <si>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</si>
  <si>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</si>
  <si>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</si>
  <si>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</si>
  <si>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</si>
  <si>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</si>
  <si>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</si>
  <si>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</si>
  <si>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</si>
  <si>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</si>
  <si>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</si>
  <si>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</si>
  <si>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</si>
  <si>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</si>
  <si>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</si>
  <si>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</si>
  <si>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</si>
  <si>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</si>
  <si>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</si>
  <si>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</si>
  <si>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</si>
  <si>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</si>
  <si>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</si>
  <si>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</si>
  <si>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</si>
  <si>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</si>
  <si>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</si>
  <si>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</si>
  <si>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</si>
  <si>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</si>
  <si>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</si>
  <si>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</si>
  <si>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</si>
  <si>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</si>
  <si>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</si>
  <si>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</si>
  <si>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</si>
  <si>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</si>
  <si>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</si>
  <si>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</si>
  <si>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</si>
  <si>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</si>
  <si>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</si>
  <si>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</si>
  <si>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</si>
  <si>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</si>
  <si>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</si>
  <si>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</si>
  <si>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</si>
  <si>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</si>
  <si>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</si>
  <si>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</si>
  <si>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</si>
  <si>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</si>
  <si>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</si>
  <si>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</si>
  <si>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</si>
  <si>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</si>
  <si>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</si>
  <si>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</si>
  <si>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</si>
  <si>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</si>
  <si>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</si>
  <si>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</si>
  <si>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</si>
  <si>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</si>
  <si>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</si>
  <si>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</si>
  <si>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</si>
  <si>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</si>
  <si>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</si>
  <si>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</si>
  <si>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</si>
  <si>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</si>
  <si>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</si>
  <si>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</si>
  <si>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</si>
  <si>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</si>
  <si>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</si>
  <si>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</si>
  <si>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</si>
  <si>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</si>
  <si>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</si>
  <si>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</si>
  <si>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</si>
  <si>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</si>
  <si>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</si>
  <si>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</si>
  <si>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</si>
  <si>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</si>
  <si>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</si>
  <si>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</si>
  <si>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</si>
  <si>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</si>
  <si>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</si>
  <si>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</si>
  <si>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</si>
  <si>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</si>
  <si>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</si>
  <si>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</si>
  <si>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</si>
  <si>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</si>
  <si>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</si>
  <si>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</si>
  <si>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</si>
  <si>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</si>
  <si>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</si>
  <si>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</si>
  <si>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</si>
  <si>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</si>
  <si>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</si>
  <si>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</si>
  <si>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</si>
  <si>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</si>
  <si>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</si>
  <si>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</si>
  <si>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</si>
  <si>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</si>
  <si>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</si>
  <si>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</si>
  <si>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</si>
  <si>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</si>
  <si>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</si>
  <si>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</si>
  <si>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</si>
  <si>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</si>
  <si>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</si>
  <si>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</si>
  <si>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</si>
  <si>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</si>
  <si>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</si>
  <si>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</si>
  <si>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</si>
  <si>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</si>
  <si>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</si>
  <si>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</si>
  <si>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</si>
  <si>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</si>
  <si>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</si>
  <si>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</si>
  <si>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</si>
  <si>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</si>
  <si>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</si>
  <si>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</si>
  <si>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</si>
  <si>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</si>
  <si>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</si>
  <si>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</si>
  <si>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</si>
  <si>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</si>
  <si>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</si>
  <si>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</si>
  <si>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</si>
  <si>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</si>
  <si>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</si>
  <si>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</si>
  <si>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</si>
  <si>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</si>
  <si>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</si>
  <si>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</si>
  <si>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</si>
  <si>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</si>
  <si>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</si>
  <si>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</si>
  <si>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</si>
  <si>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</si>
  <si>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</si>
  <si>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</si>
  <si>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</si>
  <si>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</si>
  <si>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</si>
  <si>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</si>
  <si>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</si>
  <si>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</si>
  <si>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</si>
  <si>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</si>
  <si>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</si>
  <si>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</si>
  <si>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</si>
  <si>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</si>
  <si>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</si>
  <si>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</si>
  <si>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</si>
  <si>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</si>
  <si>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</si>
  <si>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</si>
  <si>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</si>
  <si>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</si>
  <si>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</si>
  <si>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</si>
  <si>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</si>
  <si>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</si>
  <si>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</si>
  <si>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</si>
  <si>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</si>
  <si>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</si>
  <si>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</si>
  <si>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</si>
  <si>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</si>
  <si>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</si>
  <si>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</si>
  <si>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</si>
  <si>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</si>
  <si>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</si>
  <si>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</si>
  <si>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</si>
  <si>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</si>
  <si>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</si>
  <si>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</si>
  <si>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</si>
  <si>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</si>
  <si>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</si>
  <si>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</si>
  <si>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</si>
  <si>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</si>
  <si>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</si>
  <si>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</si>
  <si>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</si>
  <si>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</si>
  <si>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</si>
  <si>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</si>
  <si>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</si>
  <si>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</si>
  <si>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</si>
  <si>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</si>
  <si>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</si>
  <si>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</si>
  <si>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</si>
  <si>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</si>
  <si>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</si>
  <si>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</si>
  <si>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</si>
  <si>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</si>
  <si>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</si>
  <si>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</si>
  <si>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</si>
  <si>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</si>
  <si>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</si>
  <si>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</si>
  <si>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</si>
  <si>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</si>
  <si>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</si>
  <si>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</si>
  <si>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</si>
  <si>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</si>
  <si>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</si>
  <si>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</si>
  <si>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</si>
  <si>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</si>
  <si>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</si>
  <si>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</si>
  <si>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</si>
  <si>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</si>
  <si>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</si>
  <si>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</si>
  <si>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</si>
  <si>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</si>
  <si>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</si>
  <si>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</si>
  <si>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</si>
  <si>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</si>
  <si>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</si>
  <si>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</si>
  <si>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</si>
  <si>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</si>
  <si>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</si>
  <si>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</si>
  <si>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</si>
  <si>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</si>
  <si>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</si>
  <si>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</si>
  <si>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</si>
  <si>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</si>
  <si>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</si>
  <si>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</si>
  <si>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</si>
  <si>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</si>
  <si>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</si>
  <si>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</si>
  <si>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</si>
  <si>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</si>
  <si>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</si>
  <si>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</si>
  <si>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</si>
  <si>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</si>
  <si>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</si>
  <si>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</si>
  <si>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</si>
  <si>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</si>
  <si>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</si>
  <si>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</si>
  <si>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</si>
  <si>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</si>
  <si>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</si>
  <si>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</si>
  <si>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</si>
  <si>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</si>
  <si>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</si>
  <si>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</si>
  <si>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</si>
  <si>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</si>
  <si>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</si>
  <si>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</si>
  <si>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</si>
  <si>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</si>
  <si>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</si>
  <si>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</si>
  <si>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</si>
  <si>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</si>
  <si>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</si>
  <si>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</si>
  <si>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</si>
  <si>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</si>
  <si>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</si>
  <si>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</si>
  <si>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</si>
  <si>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</si>
  <si>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</si>
  <si>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</si>
  <si>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</si>
  <si>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</si>
  <si>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</si>
  <si>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</si>
  <si>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</si>
  <si>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</si>
  <si>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</si>
  <si>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</si>
  <si>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</si>
  <si>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</si>
  <si>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</si>
  <si>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</si>
  <si>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</si>
  <si>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</si>
  <si>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</si>
  <si>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</si>
  <si>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</si>
  <si>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</si>
  <si>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</si>
  <si>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</si>
  <si>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</si>
  <si>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</si>
  <si>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</si>
  <si>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</si>
  <si>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</si>
  <si>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</si>
  <si>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</si>
  <si>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</si>
  <si>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</si>
  <si>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</si>
  <si>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</si>
  <si>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</si>
  <si>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</si>
  <si>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</si>
  <si>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</si>
  <si>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</si>
  <si>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</si>
  <si>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</si>
  <si>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</si>
  <si>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</si>
  <si>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</si>
  <si>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</si>
  <si>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</si>
  <si>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</si>
  <si>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</si>
  <si>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</si>
  <si>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</si>
  <si>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</si>
  <si>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</si>
  <si>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</si>
  <si>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</si>
  <si>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</si>
  <si>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</si>
  <si>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</si>
  <si>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</si>
  <si>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</si>
  <si>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</si>
  <si>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</si>
  <si>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</si>
  <si>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</si>
  <si>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</si>
  <si>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</si>
  <si>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</si>
  <si>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</si>
  <si>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</si>
  <si>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</si>
  <si>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</si>
  <si>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</si>
  <si>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</si>
  <si>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</si>
  <si>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</si>
  <si>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</si>
  <si>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</si>
  <si>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</si>
  <si>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</si>
  <si>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</si>
  <si>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</si>
  <si>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</si>
  <si>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</si>
  <si>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</si>
  <si>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</si>
  <si>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</si>
  <si>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</si>
  <si>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</si>
  <si>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</si>
  <si>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</si>
  <si>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</si>
  <si>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</si>
  <si>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</si>
  <si>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</si>
  <si>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</si>
  <si>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</si>
  <si>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</si>
  <si>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</si>
  <si>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</si>
  <si>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</si>
  <si>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</si>
  <si>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</si>
  <si>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</si>
  <si>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</si>
  <si>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</si>
  <si>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</si>
  <si>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</si>
  <si>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</si>
  <si>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</si>
  <si>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</si>
  <si>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</si>
  <si>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</si>
  <si>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</si>
  <si>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</si>
  <si>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</si>
  <si>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</si>
  <si>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</si>
  <si>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</si>
  <si>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</si>
  <si>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</si>
  <si>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</si>
  <si>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</si>
  <si>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</si>
  <si>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</si>
  <si>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</si>
  <si>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</si>
  <si>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</si>
  <si>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</si>
  <si>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</si>
  <si>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</si>
  <si>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</si>
  <si>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</si>
  <si>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</si>
  <si>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</si>
  <si>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</si>
  <si>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</si>
  <si>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</si>
  <si>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</si>
  <si>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</si>
  <si>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</si>
  <si>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</si>
  <si>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</si>
  <si>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</si>
  <si>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</si>
  <si>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</si>
  <si>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</si>
  <si>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</si>
  <si>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</si>
  <si>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</si>
  <si>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</si>
  <si>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</si>
  <si>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</si>
  <si>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</si>
  <si>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</si>
  <si>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</si>
  <si>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</si>
  <si>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</si>
  <si>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</si>
  <si>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</si>
  <si>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</si>
  <si>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</si>
  <si>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</si>
  <si>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</si>
  <si>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</si>
  <si>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</si>
  <si>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</si>
  <si>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</si>
  <si>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</si>
  <si>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</si>
  <si>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</si>
  <si>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</si>
  <si>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</si>
  <si>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</si>
  <si>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</si>
  <si>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</si>
  <si>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</si>
  <si>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</si>
  <si>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</si>
  <si>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</si>
  <si>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</si>
  <si>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</si>
  <si>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</si>
  <si>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</si>
  <si>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</si>
  <si>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</si>
  <si>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</si>
  <si>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</si>
  <si>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</si>
  <si>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</si>
  <si>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</si>
  <si>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</si>
  <si>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</si>
  <si>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</si>
  <si>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</si>
  <si>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</si>
  <si>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</si>
  <si>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</si>
  <si>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</si>
  <si>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</si>
  <si>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</si>
  <si>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</si>
  <si>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</si>
  <si>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</si>
  <si>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</si>
  <si>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</si>
  <si>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</si>
  <si>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</si>
  <si>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</si>
  <si>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</si>
  <si>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</si>
  <si>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</si>
  <si>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</si>
  <si>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</si>
  <si>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</si>
  <si>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</si>
  <si>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</si>
  <si>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</si>
  <si>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</si>
  <si>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</si>
  <si>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</si>
  <si>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</si>
  <si>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</si>
  <si>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</si>
  <si>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</si>
  <si>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</si>
  <si>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</si>
  <si>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</si>
  <si>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</si>
  <si>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</si>
  <si>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</si>
  <si>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</si>
  <si>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</si>
  <si>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</si>
  <si>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</si>
  <si>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</si>
  <si>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</si>
  <si>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</si>
  <si>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</si>
  <si>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</si>
  <si>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</si>
  <si>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</si>
  <si>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</si>
  <si>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</si>
  <si>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</si>
  <si>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</si>
  <si>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</si>
  <si>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</si>
  <si>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</si>
  <si>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</si>
  <si>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</si>
  <si>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</si>
  <si>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</si>
  <si>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</si>
  <si>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</si>
  <si>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</si>
  <si>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</si>
  <si>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</si>
  <si>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</si>
  <si>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</si>
  <si>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</si>
  <si>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</si>
  <si>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</si>
  <si>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</si>
  <si>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</si>
  <si>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</si>
  <si>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</si>
  <si>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</si>
  <si>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</si>
  <si>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</si>
  <si>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</si>
  <si>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</si>
  <si>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</si>
  <si>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</si>
  <si>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</si>
  <si>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</si>
  <si>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</si>
  <si>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</si>
  <si>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</si>
  <si>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</si>
  <si>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</si>
  <si>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</si>
  <si>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</si>
  <si>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</si>
  <si>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</si>
  <si>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</si>
  <si>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</si>
  <si>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</si>
  <si>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</si>
  <si>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</si>
  <si>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</si>
  <si>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</si>
  <si>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</si>
  <si>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</si>
  <si>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</si>
  <si>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</si>
  <si>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</si>
  <si>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</si>
  <si>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</si>
  <si>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</si>
  <si>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</si>
  <si>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</si>
  <si>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</si>
  <si>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</si>
  <si>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</si>
  <si>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</si>
  <si>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</si>
  <si>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</si>
  <si>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</si>
  <si>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</si>
  <si>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</si>
  <si>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</si>
  <si>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</si>
  <si>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</si>
  <si>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</si>
  <si>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</si>
  <si>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</si>
  <si>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</si>
  <si>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</si>
  <si>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</si>
  <si>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</si>
  <si>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</si>
  <si>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</si>
  <si>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</si>
  <si>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</si>
  <si>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</si>
  <si>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</si>
  <si>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</si>
  <si>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</si>
  <si>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</si>
  <si>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</si>
  <si>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</si>
  <si>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</si>
  <si>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</si>
  <si>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</si>
  <si>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</si>
  <si>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</si>
  <si>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</si>
  <si>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</si>
  <si>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</si>
  <si>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</si>
  <si>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</si>
  <si>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</si>
  <si>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</si>
  <si>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</si>
  <si>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</si>
  <si>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</si>
  <si>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</si>
  <si>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</si>
  <si>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</si>
  <si>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</si>
  <si>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</si>
  <si>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</si>
  <si>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</si>
  <si>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</si>
  <si>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</si>
  <si>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</si>
  <si>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</si>
  <si>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</si>
  <si>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</si>
  <si>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</si>
  <si>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</si>
  <si>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</si>
  <si>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</si>
  <si>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</si>
  <si>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</si>
  <si>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</si>
  <si>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</si>
  <si>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</si>
  <si>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</si>
  <si>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</si>
  <si>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</si>
  <si>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</si>
  <si>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</si>
  <si>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</si>
  <si>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</si>
  <si>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</si>
  <si>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</si>
  <si>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</si>
  <si>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</si>
  <si>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</si>
  <si>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</si>
  <si>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</si>
  <si>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</si>
  <si>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</si>
  <si>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</si>
  <si>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</si>
  <si>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</si>
  <si>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</si>
  <si>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</si>
  <si>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</si>
  <si>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</si>
  <si>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</si>
  <si>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</si>
  <si>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</si>
  <si>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</si>
  <si>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</si>
  <si>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</si>
  <si>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</si>
  <si>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</si>
  <si>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</si>
  <si>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</si>
  <si>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</si>
  <si>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</si>
  <si>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</si>
  <si>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</si>
  <si>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</si>
  <si>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</si>
  <si>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</si>
  <si>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</si>
  <si>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</si>
  <si>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</si>
  <si>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</si>
  <si>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</si>
  <si>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</si>
  <si>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</si>
  <si>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</si>
  <si>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</si>
  <si>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</si>
  <si>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</si>
  <si>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</si>
  <si>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</si>
  <si>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</si>
  <si>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</si>
  <si>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</si>
  <si>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</si>
  <si>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</si>
  <si>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</si>
  <si>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</si>
  <si>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</si>
  <si>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</si>
  <si>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</si>
  <si>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</si>
  <si>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</si>
  <si>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</si>
  <si>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</si>
  <si>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</si>
  <si>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</si>
  <si>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</si>
  <si>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</si>
  <si>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</si>
  <si>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</si>
  <si>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</si>
  <si>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</si>
  <si>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</si>
  <si>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</si>
  <si>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</si>
  <si>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</si>
  <si>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</si>
  <si>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</si>
  <si>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</si>
  <si>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</si>
  <si>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</si>
  <si>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</si>
  <si>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</si>
  <si>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</si>
  <si>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</si>
  <si>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</si>
  <si>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</si>
  <si>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</si>
  <si>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</si>
  <si>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</si>
  <si>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</si>
  <si>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</si>
  <si>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</si>
  <si>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</si>
  <si>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</si>
  <si>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</si>
  <si>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</si>
  <si>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</si>
  <si>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</si>
  <si>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</si>
  <si>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</si>
  <si>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</si>
  <si>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</si>
  <si>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</si>
  <si>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</si>
  <si>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</si>
  <si>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</si>
  <si>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</si>
  <si>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</si>
  <si>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</si>
  <si>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</si>
  <si>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</si>
  <si>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</si>
  <si>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</si>
  <si>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</si>
  <si>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</si>
  <si>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</si>
  <si>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</si>
  <si>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</si>
  <si>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</si>
  <si>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</si>
  <si>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</si>
  <si>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</si>
  <si>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</si>
  <si>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</si>
  <si>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</si>
  <si>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</si>
  <si>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</si>
  <si>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</si>
  <si>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</si>
  <si>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</si>
  <si>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</si>
  <si>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</si>
  <si>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</si>
  <si>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</si>
  <si>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</si>
  <si>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</si>
  <si>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</si>
  <si>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</si>
  <si>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</si>
  <si>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</si>
  <si>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</si>
  <si>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</si>
  <si>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</si>
  <si>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</si>
  <si>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</si>
  <si>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</si>
  <si>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</si>
  <si>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</si>
  <si>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</si>
  <si>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</si>
  <si>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</si>
  <si>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</si>
  <si>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</si>
  <si>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</si>
  <si>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</si>
  <si>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</si>
  <si>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</si>
  <si>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</si>
  <si>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</si>
  <si>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</si>
  <si>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</si>
  <si>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</si>
  <si>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</si>
  <si>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</si>
  <si>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</si>
  <si>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</si>
  <si>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</si>
  <si>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</si>
  <si>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</si>
  <si>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</si>
  <si>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</si>
  <si>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</si>
  <si>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</si>
  <si>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</si>
  <si>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</si>
  <si>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</si>
  <si>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</si>
  <si>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</si>
  <si>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</si>
  <si>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</si>
  <si>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</si>
  <si>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</si>
  <si>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</si>
  <si>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</si>
  <si>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</si>
  <si>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</si>
  <si>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</si>
  <si>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</si>
  <si>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</si>
  <si>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</si>
  <si>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</si>
  <si>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</si>
  <si>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</si>
  <si>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</si>
  <si>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</si>
  <si>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</si>
  <si>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</si>
  <si>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</si>
  <si>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</si>
  <si>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</si>
  <si>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</si>
  <si>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</si>
  <si>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</si>
  <si>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</si>
  <si>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</si>
  <si>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</si>
  <si>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</si>
  <si>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</si>
  <si>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</si>
  <si>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</si>
  <si>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</si>
  <si>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</si>
  <si>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</si>
  <si>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</si>
  <si>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</si>
  <si>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</si>
  <si>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</si>
  <si>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</si>
  <si>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</si>
  <si>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</si>
  <si>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</si>
  <si>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</si>
  <si>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</si>
  <si>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</si>
  <si>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</si>
  <si>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</si>
  <si>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</si>
  <si>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</si>
  <si>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</si>
  <si>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</si>
  <si>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</si>
  <si>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</si>
  <si>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</si>
  <si>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</si>
  <si>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</si>
  <si>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</si>
  <si>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</si>
  <si>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</si>
  <si>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</si>
  <si>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</si>
  <si>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</si>
  <si>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</si>
  <si>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</si>
  <si>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</si>
  <si>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</si>
  <si>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</si>
  <si>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</si>
  <si>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</si>
  <si>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</si>
  <si>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</si>
  <si>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</si>
  <si>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</si>
  <si>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</si>
  <si>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</si>
  <si>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</si>
  <si>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</si>
  <si>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</si>
  <si>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</si>
  <si>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</si>
  <si>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</si>
  <si>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</si>
  <si>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</si>
  <si>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</si>
  <si>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</si>
  <si>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</si>
  <si>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</si>
  <si>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</si>
  <si>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</si>
  <si>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</si>
  <si>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</si>
  <si>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</si>
  <si>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</si>
  <si>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</si>
  <si>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</si>
  <si>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</si>
  <si>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</si>
  <si>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</si>
  <si>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</si>
  <si>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</si>
  <si>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</si>
  <si>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</si>
  <si>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</si>
  <si>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</si>
  <si>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</si>
  <si>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</si>
  <si>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</si>
  <si>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</si>
  <si>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</si>
  <si>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</si>
  <si>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</si>
  <si>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</si>
  <si>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</si>
  <si>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</si>
  <si>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</si>
  <si>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</si>
  <si>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</si>
  <si>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</si>
  <si>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</si>
  <si>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</si>
  <si>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</si>
  <si>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</si>
  <si>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</si>
  <si>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</si>
  <si>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</si>
  <si>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</si>
  <si>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</si>
  <si>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</si>
  <si>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</si>
  <si>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</si>
  <si>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</si>
  <si>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</si>
  <si>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</si>
  <si>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</si>
  <si>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</si>
  <si>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</si>
  <si>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</si>
  <si>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</si>
  <si>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</si>
  <si>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</si>
  <si>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</si>
  <si>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</si>
  <si>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</si>
  <si>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</si>
  <si>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</si>
  <si>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</si>
  <si>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</si>
  <si>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</si>
  <si>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</si>
  <si>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</si>
  <si>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</si>
  <si>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</si>
  <si>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</si>
  <si>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</si>
  <si>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</si>
  <si>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</si>
  <si>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</si>
  <si>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</si>
  <si>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</si>
  <si>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</si>
  <si>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</si>
  <si>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</si>
  <si>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</si>
  <si>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</si>
  <si>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</si>
  <si>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</si>
  <si>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</si>
  <si>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</si>
  <si>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</si>
  <si>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</si>
  <si>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</si>
  <si>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</si>
  <si>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</si>
  <si>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</si>
  <si>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</si>
  <si>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</si>
  <si>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</si>
  <si>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</si>
  <si>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</si>
  <si>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</si>
  <si>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</si>
  <si>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</si>
  <si>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</si>
  <si>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</si>
  <si>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</si>
  <si>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</si>
  <si>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</si>
  <si>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</si>
  <si>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</si>
  <si>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</si>
  <si>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</si>
  <si>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</si>
  <si>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</si>
  <si>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</si>
  <si>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</si>
  <si>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</si>
  <si>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</si>
  <si>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</si>
  <si>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</si>
  <si>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</si>
  <si>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</si>
  <si>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</si>
  <si>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</si>
  <si>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</si>
  <si>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</si>
  <si>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</si>
  <si>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</si>
  <si>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</si>
  <si>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</si>
  <si>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</si>
  <si>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</si>
  <si>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</si>
  <si>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</si>
  <si>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</si>
  <si>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</si>
  <si>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</si>
  <si>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</si>
  <si>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</si>
  <si>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</si>
  <si>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</si>
  <si>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</si>
  <si>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</si>
  <si>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</si>
  <si>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</si>
  <si>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</si>
  <si>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</si>
  <si>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</si>
  <si>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</si>
  <si>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</si>
  <si>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</si>
  <si>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</si>
  <si>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</si>
  <si>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</si>
  <si>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</si>
  <si>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</si>
  <si>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</si>
  <si>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</si>
  <si>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</si>
  <si>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</si>
  <si>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</si>
  <si>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</si>
  <si>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</si>
  <si>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</si>
  <si>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</si>
  <si>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</si>
  <si>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</si>
  <si>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</si>
  <si>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</si>
  <si>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</si>
  <si>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</si>
  <si>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</si>
  <si>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</si>
  <si>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</si>
  <si>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</si>
  <si>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</si>
  <si>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</si>
  <si>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</si>
  <si>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</si>
  <si>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</si>
  <si>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</si>
  <si>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</si>
  <si>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</si>
  <si>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</si>
  <si>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</si>
  <si>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</si>
  <si>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</si>
  <si>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</si>
  <si>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</si>
  <si>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</si>
  <si>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</si>
  <si>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</si>
  <si>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</si>
  <si>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</si>
  <si>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</si>
  <si>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</si>
  <si>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</si>
  <si>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</si>
  <si>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</si>
  <si>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</si>
  <si>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</si>
  <si>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</si>
  <si>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</si>
  <si>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</si>
  <si>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</si>
  <si>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</si>
  <si>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</si>
  <si>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</si>
  <si>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</si>
  <si>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</si>
  <si>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</si>
  <si>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</si>
  <si>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</si>
  <si>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</si>
  <si>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</si>
  <si>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</si>
  <si>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</si>
  <si>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</si>
  <si>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</si>
  <si>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</si>
  <si>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</si>
  <si>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</si>
  <si>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</si>
  <si>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</si>
  <si>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</si>
  <si>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</si>
  <si>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</si>
  <si>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</si>
  <si>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</si>
  <si>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</si>
  <si>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</si>
  <si>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</si>
  <si>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</si>
  <si>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</si>
  <si>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</si>
  <si>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</si>
  <si>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</si>
  <si>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</si>
  <si>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</si>
  <si>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</si>
  <si>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</si>
  <si>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</si>
  <si>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</si>
  <si>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</si>
  <si>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</si>
  <si>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</si>
  <si>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</si>
  <si>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</si>
  <si>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</si>
  <si>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</si>
  <si>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</si>
  <si>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</si>
  <si>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</si>
  <si>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</si>
  <si>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</si>
  <si>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</si>
  <si>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</si>
  <si>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</si>
  <si>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</si>
  <si>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</si>
  <si>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</si>
  <si>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</si>
  <si>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</si>
  <si>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</si>
  <si>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</si>
  <si>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</si>
  <si>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</si>
  <si>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</si>
  <si>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</si>
  <si>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</si>
  <si>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</si>
  <si>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</si>
  <si>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</si>
  <si>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</si>
  <si>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</si>
  <si>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</si>
  <si>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</si>
  <si>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</si>
  <si>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</si>
  <si>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</si>
  <si>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</si>
  <si>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</si>
  <si>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</si>
  <si>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</si>
  <si>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</si>
  <si>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</si>
  <si>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</si>
  <si>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</si>
  <si>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</si>
  <si>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</si>
  <si>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</si>
  <si>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</si>
  <si>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</si>
  <si>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</si>
  <si>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</si>
  <si>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</si>
  <si>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</si>
  <si>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</si>
  <si>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</si>
  <si>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</si>
  <si>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</si>
  <si>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</si>
  <si>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</si>
  <si>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</si>
  <si>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</si>
  <si>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</si>
  <si>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</si>
  <si>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</si>
  <si>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</si>
  <si>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</si>
  <si>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</si>
  <si>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</si>
  <si>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</si>
  <si>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</si>
  <si>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</si>
  <si>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</si>
  <si>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</si>
  <si>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</si>
  <si>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</si>
  <si>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</si>
  <si>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</si>
  <si>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</si>
  <si>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</si>
  <si>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</si>
  <si>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</si>
  <si>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</si>
  <si>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</si>
  <si>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</si>
  <si>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</si>
  <si>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</si>
  <si>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</si>
  <si>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</si>
  <si>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</si>
  <si>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</si>
  <si>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</si>
  <si>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</si>
  <si>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</si>
  <si>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</si>
  <si>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</si>
  <si>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</si>
  <si>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</si>
  <si>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</si>
  <si>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</si>
  <si>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</si>
  <si>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</si>
  <si>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</si>
  <si>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</si>
  <si>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</si>
  <si>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</si>
  <si>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</si>
  <si>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</si>
  <si>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</si>
  <si>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</si>
  <si>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</si>
  <si>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</si>
  <si>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</si>
  <si>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</si>
  <si>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</si>
  <si>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</si>
  <si>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</si>
  <si>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</si>
  <si>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</si>
  <si>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</si>
  <si>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</si>
  <si>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</si>
  <si>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</si>
  <si>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</si>
  <si>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</si>
  <si>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</si>
  <si>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</si>
  <si>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</si>
  <si>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</si>
  <si>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</si>
  <si>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</si>
  <si>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</si>
  <si>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</si>
  <si>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</si>
  <si>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</si>
  <si>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</si>
  <si>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</si>
  <si>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</si>
  <si>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</si>
  <si>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</si>
  <si>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</si>
  <si>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</si>
  <si>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</si>
  <si>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</si>
  <si>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</si>
  <si>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</si>
  <si>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</si>
  <si>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</si>
  <si>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</si>
  <si>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</si>
  <si>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</si>
  <si>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</si>
  <si>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</si>
  <si>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</si>
  <si>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</si>
  <si>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</si>
  <si>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</si>
  <si>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</si>
  <si>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</si>
  <si>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</si>
  <si>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</si>
  <si>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</si>
  <si>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</si>
  <si>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</si>
  <si>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</si>
  <si>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</si>
  <si>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</si>
  <si>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</si>
  <si>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</si>
  <si>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</si>
  <si>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</si>
  <si>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</si>
  <si>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</si>
  <si>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</si>
  <si>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</si>
  <si>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</si>
  <si>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</si>
  <si>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</si>
  <si>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</si>
  <si>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</si>
  <si>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</si>
  <si>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</si>
  <si>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</si>
  <si>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</si>
  <si>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</si>
  <si>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</si>
  <si>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</si>
  <si>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</si>
  <si>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</si>
  <si>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</si>
  <si>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</si>
  <si>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</si>
  <si>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</si>
  <si>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</si>
  <si>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</si>
  <si>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</si>
  <si>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</si>
  <si>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</si>
  <si>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</si>
  <si>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</si>
  <si>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</si>
  <si>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</si>
  <si>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</si>
  <si>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</si>
  <si>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</si>
  <si>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</si>
  <si>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</si>
  <si>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</si>
  <si>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</si>
  <si>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</si>
  <si>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</si>
  <si>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</si>
  <si>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</si>
  <si>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</si>
  <si>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</si>
  <si>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</si>
  <si>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</si>
  <si>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</si>
  <si>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</si>
  <si>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</si>
  <si>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</si>
  <si>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</si>
  <si>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</si>
  <si>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</si>
  <si>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</si>
  <si>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</si>
  <si>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</si>
  <si>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</si>
  <si>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</si>
  <si>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</si>
  <si>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</si>
  <si>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</si>
  <si>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</si>
  <si>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</si>
  <si>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</si>
  <si>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</si>
  <si>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</si>
  <si>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</si>
  <si>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</si>
  <si>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</si>
  <si>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</si>
  <si>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</si>
  <si>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</si>
  <si>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</si>
  <si>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</si>
  <si>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</si>
  <si>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</si>
  <si>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</si>
  <si>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</si>
  <si>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</si>
  <si>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</si>
  <si>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</si>
  <si>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</si>
  <si>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</si>
  <si>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</si>
  <si>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</si>
  <si>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</si>
  <si>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</si>
  <si>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</si>
  <si>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</si>
  <si>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</si>
  <si>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</si>
  <si>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</si>
  <si>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</si>
  <si>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</si>
  <si>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</si>
  <si>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</si>
  <si>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</si>
  <si>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</si>
  <si>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</si>
  <si>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</si>
  <si>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</si>
  <si>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</si>
  <si>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</si>
  <si>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</si>
  <si>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</si>
  <si>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</si>
  <si>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</si>
  <si>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</si>
  <si>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</si>
  <si>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</si>
  <si>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</si>
  <si>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</si>
  <si>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</si>
  <si>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</si>
  <si>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</si>
  <si>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</si>
  <si>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</si>
  <si>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</si>
  <si>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</si>
  <si>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</si>
  <si>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</si>
  <si>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</si>
  <si>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</si>
  <si>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</si>
  <si>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</si>
  <si>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</si>
  <si>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</si>
  <si>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</si>
  <si>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</si>
  <si>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</si>
  <si>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</si>
  <si>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</si>
  <si>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</si>
  <si>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</si>
  <si>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</si>
  <si>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</si>
  <si>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</si>
  <si>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</si>
  <si>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</si>
  <si>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</si>
  <si>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</si>
  <si>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</si>
  <si>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</si>
  <si>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</si>
  <si>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</si>
  <si>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</si>
  <si>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</si>
  <si>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</si>
  <si>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</si>
  <si>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</si>
  <si>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</si>
  <si>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</si>
  <si>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</si>
  <si>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</si>
  <si>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</si>
  <si>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</si>
  <si>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</si>
  <si>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</si>
  <si>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</si>
  <si>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</si>
  <si>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</si>
  <si>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</si>
  <si>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</si>
  <si>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</si>
  <si>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</si>
  <si>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</si>
  <si>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</si>
  <si>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</si>
  <si>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</si>
  <si>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</si>
  <si>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</si>
  <si>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</si>
  <si>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</si>
  <si>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</si>
  <si>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</si>
  <si>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</si>
  <si>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</si>
  <si>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</si>
  <si>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</si>
  <si>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</si>
  <si>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</si>
  <si>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</si>
  <si>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</si>
  <si>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</si>
  <si>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</si>
  <si>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</si>
  <si>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</si>
  <si>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</si>
  <si>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</si>
  <si>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</si>
  <si>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</si>
  <si>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</si>
  <si>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</si>
  <si>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</si>
  <si>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</si>
  <si>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</si>
  <si>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</si>
  <si>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</si>
  <si>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</si>
  <si>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</si>
  <si>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</si>
  <si>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</si>
  <si>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</si>
  <si>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</si>
  <si>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</si>
  <si>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</si>
  <si>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</si>
  <si>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</si>
  <si>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</si>
  <si>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</si>
  <si>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</si>
  <si>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</si>
  <si>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</si>
  <si>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</si>
  <si>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</si>
  <si>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</si>
  <si>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</si>
  <si>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</si>
  <si>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</si>
  <si>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</si>
  <si>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</si>
  <si>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</si>
  <si>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</si>
  <si>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</si>
  <si>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</si>
  <si>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</si>
  <si>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</si>
  <si>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</si>
  <si>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</si>
  <si>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</si>
  <si>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</si>
  <si>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</si>
  <si>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</si>
  <si>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</si>
  <si>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</si>
  <si>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</si>
  <si>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</si>
  <si>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</si>
  <si>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</si>
  <si>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</si>
  <si>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</si>
  <si>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</si>
  <si>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</si>
  <si>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</si>
  <si>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</si>
  <si>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</si>
  <si>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</si>
  <si>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</si>
  <si>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</si>
  <si>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</si>
  <si>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</si>
  <si>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</si>
  <si>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</si>
  <si>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</si>
  <si>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</si>
  <si>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</si>
  <si>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</si>
  <si>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</si>
  <si>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</si>
  <si>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</si>
  <si>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</si>
  <si>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</si>
  <si>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</si>
  <si>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</si>
  <si>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</si>
  <si>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</si>
  <si>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</si>
  <si>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</si>
  <si>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</si>
  <si>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</si>
  <si>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</si>
  <si>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</si>
  <si>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</si>
  <si>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</si>
  <si>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</si>
  <si>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</si>
  <si>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</si>
  <si>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</si>
  <si>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</si>
  <si>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</si>
  <si>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</si>
  <si>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</si>
  <si>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</si>
  <si>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</si>
  <si>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</si>
  <si>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</si>
  <si>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</si>
  <si>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</si>
  <si>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</si>
  <si>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</si>
  <si>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</si>
  <si>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</si>
  <si>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</si>
  <si>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</si>
  <si>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</si>
  <si>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</si>
  <si>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</si>
  <si>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</si>
  <si>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</si>
  <si>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</si>
  <si>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</si>
  <si>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</si>
  <si>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</si>
  <si>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</si>
  <si>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</si>
  <si>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</si>
  <si>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</si>
  <si>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</si>
  <si>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</si>
  <si>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</si>
  <si>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</si>
  <si>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</si>
  <si>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</si>
  <si>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</si>
  <si>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</si>
  <si>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</si>
  <si>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</si>
  <si>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</si>
  <si>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</si>
  <si>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</si>
  <si>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</si>
  <si>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</si>
  <si>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</si>
  <si>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</si>
  <si>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</si>
  <si>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</si>
  <si>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</si>
  <si>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</si>
  <si>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</si>
  <si>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</si>
  <si>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</si>
  <si>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</si>
  <si>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</si>
  <si>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</si>
  <si>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</si>
  <si>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</si>
  <si>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</si>
  <si>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</si>
  <si>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</si>
  <si>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</si>
  <si>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</si>
  <si>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</si>
  <si>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</si>
  <si>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</si>
  <si>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</si>
  <si>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</si>
  <si>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</si>
  <si>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</si>
  <si>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</si>
  <si>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</si>
  <si>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</si>
  <si>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</si>
  <si>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</si>
  <si>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</si>
  <si>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</si>
  <si>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</si>
  <si>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</si>
  <si>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</si>
  <si>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</si>
  <si>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</si>
  <si>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</si>
  <si>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</si>
  <si>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</si>
  <si>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</si>
  <si>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</si>
  <si>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</si>
  <si>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</si>
  <si>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</si>
  <si>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</si>
  <si>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</si>
  <si>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</si>
  <si>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</si>
  <si>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</si>
  <si>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</si>
  <si>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</si>
  <si>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</si>
  <si>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</si>
  <si>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</si>
  <si>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</si>
  <si>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</si>
  <si>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</si>
  <si>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</si>
  <si>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</si>
  <si>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</si>
  <si>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</si>
  <si>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</si>
  <si>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</si>
  <si>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</si>
  <si>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</si>
  <si>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</si>
  <si>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</si>
  <si>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</si>
  <si>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</si>
  <si>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</si>
  <si>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</si>
  <si>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</si>
  <si>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</si>
  <si>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</si>
  <si>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</si>
  <si>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</si>
  <si>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</si>
  <si>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</si>
  <si>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</si>
  <si>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</si>
  <si>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</si>
  <si>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</si>
  <si>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</si>
  <si>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</si>
  <si>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</si>
  <si>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</si>
  <si>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</si>
  <si>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</si>
  <si>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</si>
  <si>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</si>
  <si>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</si>
  <si>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</si>
  <si>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</si>
  <si>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</si>
  <si>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</si>
  <si>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</si>
  <si>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</si>
  <si>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</si>
  <si>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</si>
  <si>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</si>
  <si>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</si>
  <si>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</si>
  <si>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</si>
  <si>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</si>
  <si>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</si>
  <si>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</si>
  <si>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</si>
  <si>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</si>
  <si>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</si>
  <si>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</si>
  <si>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</si>
  <si>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</si>
  <si>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</si>
  <si>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</si>
  <si>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</si>
  <si>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</si>
  <si>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</si>
  <si>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</si>
  <si>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</si>
  <si>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</si>
  <si>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</si>
  <si>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</si>
  <si>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</si>
  <si>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</si>
  <si>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</si>
  <si>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</si>
  <si>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</si>
  <si>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</si>
  <si>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</si>
  <si>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</si>
  <si>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</si>
  <si>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</si>
  <si>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</si>
  <si>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</si>
  <si>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</si>
  <si>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</si>
  <si>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</si>
  <si>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</si>
  <si>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</si>
  <si>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</si>
  <si>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</si>
  <si>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</si>
  <si>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</si>
  <si>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</si>
  <si>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</si>
  <si>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</si>
  <si>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</si>
  <si>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</si>
  <si>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</si>
  <si>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</si>
  <si>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</si>
  <si>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</si>
  <si>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</si>
  <si>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</si>
  <si>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</si>
  <si>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</si>
  <si>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</si>
  <si>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</si>
  <si>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</si>
  <si>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</si>
  <si>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</si>
  <si>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</si>
  <si>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</si>
  <si>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</si>
  <si>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</si>
  <si>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</si>
  <si>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</si>
  <si>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</si>
  <si>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</si>
  <si>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</si>
  <si>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</si>
  <si>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</si>
  <si>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</si>
  <si>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</si>
  <si>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</si>
  <si>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</si>
  <si>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</si>
  <si>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</si>
  <si>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</si>
  <si>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</si>
  <si>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</si>
  <si>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</si>
  <si>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</si>
  <si>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</si>
  <si>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</si>
  <si>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</si>
  <si>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</si>
  <si>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</si>
  <si>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</si>
  <si>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</si>
  <si>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</si>
  <si>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</si>
  <si>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</si>
  <si>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</si>
  <si>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</si>
  <si>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</si>
  <si>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</si>
  <si>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</si>
  <si>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</si>
  <si>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</si>
  <si>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</si>
  <si>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</si>
  <si>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</si>
  <si>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</si>
  <si>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</si>
  <si>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</si>
  <si>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</si>
  <si>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</si>
  <si>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</si>
  <si>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</si>
  <si>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</si>
  <si>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</si>
  <si>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</si>
  <si>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</si>
  <si>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</si>
  <si>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</si>
  <si>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</si>
  <si>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</si>
  <si>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</si>
  <si>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</si>
  <si>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</si>
  <si>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</si>
  <si>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</si>
  <si>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</si>
  <si>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</si>
  <si>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</si>
  <si>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</si>
  <si>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</si>
  <si>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</si>
  <si>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</si>
  <si>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</si>
  <si>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</si>
  <si>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</si>
  <si>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</si>
  <si>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</si>
  <si>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</si>
  <si>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</si>
  <si>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</si>
  <si>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</si>
  <si>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</si>
  <si>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</si>
  <si>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</si>
  <si>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</si>
  <si>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</si>
  <si>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</si>
  <si>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</si>
  <si>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</si>
  <si>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</si>
  <si>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</si>
  <si>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</si>
  <si>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</si>
  <si>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</si>
  <si>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</si>
  <si>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</si>
  <si>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</si>
  <si>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</si>
  <si>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</si>
  <si>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</si>
  <si>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</si>
  <si>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</si>
  <si>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</si>
  <si>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</si>
  <si>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</si>
  <si>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</si>
  <si>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</si>
  <si>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</si>
  <si>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</si>
  <si>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</si>
  <si>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</si>
  <si>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</si>
  <si>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</si>
  <si>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</si>
  <si>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</si>
  <si>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</si>
  <si>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</si>
  <si>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</si>
  <si>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</si>
  <si>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</si>
  <si>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</si>
  <si>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</si>
  <si>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</si>
  <si>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</si>
  <si>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</si>
  <si>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</si>
  <si>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</si>
  <si>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</si>
  <si>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</si>
  <si>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</si>
  <si>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</si>
  <si>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</si>
  <si>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</si>
  <si>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</si>
  <si>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</si>
  <si>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</si>
  <si>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</si>
  <si>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</si>
  <si>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</si>
  <si>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</si>
  <si>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</si>
  <si>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</si>
  <si>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</si>
  <si>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</si>
  <si>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</si>
  <si>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</si>
  <si>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</si>
  <si>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</si>
  <si>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</si>
  <si>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</si>
  <si>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</si>
  <si>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</si>
  <si>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</si>
  <si>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</si>
  <si>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</si>
  <si>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</si>
  <si>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</si>
  <si>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</si>
  <si>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</si>
  <si>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</si>
  <si>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</si>
  <si>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</si>
  <si>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</si>
  <si>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</si>
  <si>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</si>
  <si>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</si>
  <si>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</si>
  <si>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</si>
  <si>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</si>
  <si>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</si>
  <si>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</si>
  <si>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</si>
  <si>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</si>
  <si>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</si>
  <si>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</si>
  <si>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</si>
  <si>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</si>
  <si>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</si>
  <si>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</si>
  <si>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</si>
  <si>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</si>
  <si>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</si>
  <si>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</si>
  <si>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</si>
  <si>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</si>
  <si>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</si>
  <si>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</si>
  <si>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</si>
  <si>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</si>
  <si>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</si>
  <si>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</si>
  <si>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</si>
  <si>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</si>
  <si>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</si>
  <si>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</si>
  <si>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</si>
  <si>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</si>
  <si>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</si>
  <si>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</si>
  <si>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</si>
  <si>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</si>
  <si>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</si>
  <si>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</si>
  <si>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</si>
  <si>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</si>
  <si>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</si>
  <si>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</si>
  <si>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</si>
  <si>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</si>
  <si>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</si>
  <si>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</si>
  <si>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</si>
  <si>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</si>
  <si>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</si>
  <si>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</si>
  <si>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</si>
  <si>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</si>
  <si>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</si>
  <si>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</si>
  <si>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</si>
  <si>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</si>
  <si>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</si>
  <si>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</si>
  <si>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</si>
  <si>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</si>
  <si>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</si>
  <si>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</si>
  <si>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</si>
  <si>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</si>
  <si>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</si>
  <si>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</si>
  <si>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</si>
  <si>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</si>
  <si>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</si>
  <si>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</si>
  <si>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</si>
  <si>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</si>
  <si>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</si>
  <si>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</si>
  <si>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</si>
  <si>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</si>
  <si>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</si>
  <si>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</si>
  <si>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</si>
  <si>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</si>
  <si>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</si>
  <si>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</si>
  <si>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</si>
  <si>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</si>
  <si>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</si>
  <si>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</si>
  <si>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</si>
  <si>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</si>
  <si>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</si>
  <si>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</si>
  <si>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</si>
  <si>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</si>
  <si>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</si>
  <si>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</si>
  <si>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</si>
  <si>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</si>
  <si>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</si>
  <si>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</si>
  <si>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</si>
  <si>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</si>
  <si>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</si>
  <si>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</si>
  <si>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</si>
  <si>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</si>
  <si>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</si>
  <si>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</si>
  <si>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</si>
  <si>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</si>
  <si>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</si>
  <si>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</si>
  <si>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</si>
  <si>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</si>
  <si>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</si>
  <si>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</si>
  <si>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</si>
  <si>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</si>
  <si>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</si>
  <si>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</si>
  <si>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</si>
  <si>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</si>
  <si>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</si>
  <si>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</si>
  <si>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</si>
  <si>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</si>
  <si>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</si>
  <si>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</si>
  <si>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</si>
  <si>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</si>
  <si>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</si>
  <si>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</si>
  <si>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</si>
  <si>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</si>
  <si>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</si>
  <si>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</si>
  <si>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</si>
  <si>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</si>
  <si>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</si>
  <si>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</si>
  <si>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</si>
  <si>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</si>
  <si>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</si>
  <si>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</si>
  <si>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</si>
  <si>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</si>
  <si>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</si>
  <si>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</si>
  <si>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</si>
  <si>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</si>
  <si>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</si>
  <si>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</si>
  <si>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</si>
  <si>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</si>
  <si>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</si>
  <si>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</si>
  <si>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</si>
  <si>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</si>
  <si>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</si>
  <si>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</si>
  <si>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</si>
  <si>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</si>
  <si>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</si>
  <si>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</si>
  <si>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</si>
  <si>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</si>
  <si>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</si>
  <si>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</si>
  <si>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</si>
  <si>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</si>
  <si>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</si>
  <si>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</si>
  <si>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</si>
  <si>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</si>
  <si>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</si>
  <si>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</si>
  <si>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</si>
  <si>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</si>
  <si>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</si>
  <si>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</si>
  <si>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</si>
  <si>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</si>
  <si>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</si>
  <si>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</si>
  <si>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</si>
  <si>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</si>
  <si>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</si>
  <si>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</si>
  <si>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</si>
  <si>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</si>
  <si>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</si>
  <si>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</si>
  <si>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</si>
  <si>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</si>
  <si>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</si>
  <si>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</si>
  <si>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</si>
  <si>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</si>
  <si>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</si>
  <si>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</si>
  <si>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</si>
  <si>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</si>
  <si>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</si>
  <si>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</si>
  <si>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</si>
  <si>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</si>
  <si>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</si>
  <si>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</si>
  <si>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</si>
  <si>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</si>
  <si>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</si>
  <si>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</si>
  <si>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</si>
  <si>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</si>
  <si>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</si>
  <si>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</si>
  <si>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</si>
  <si>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</si>
  <si>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</si>
  <si>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</si>
  <si>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</si>
  <si>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</si>
  <si>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</si>
  <si>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</si>
  <si>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</si>
  <si>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</si>
  <si>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</si>
  <si>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</si>
  <si>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</si>
  <si>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</si>
  <si>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</si>
  <si>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</si>
  <si>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</si>
  <si>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</si>
  <si>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</si>
  <si>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</si>
  <si>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</si>
  <si>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</si>
  <si>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</si>
  <si>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</si>
  <si>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</si>
  <si>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</si>
  <si>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</si>
  <si>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</si>
  <si>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</si>
  <si>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</si>
  <si>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</si>
  <si>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</si>
  <si>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</si>
  <si>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</si>
  <si>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</si>
  <si>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</si>
  <si>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</si>
  <si>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</si>
  <si>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</si>
  <si>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</si>
  <si>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</si>
  <si>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</si>
  <si>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</si>
  <si>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</si>
  <si>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</si>
  <si>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</si>
  <si>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</si>
  <si>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</si>
  <si>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</si>
  <si>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</si>
  <si>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</si>
  <si>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</si>
  <si>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</si>
  <si>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</si>
  <si>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</si>
  <si>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</si>
  <si>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</si>
  <si>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</si>
  <si>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</si>
  <si>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</si>
  <si>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</si>
  <si>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</si>
  <si>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</si>
  <si>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</si>
  <si>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</si>
  <si>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</si>
  <si>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</si>
  <si>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</si>
  <si>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</si>
  <si>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</si>
  <si>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</si>
  <si>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</si>
  <si>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</si>
  <si>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</si>
  <si>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</si>
  <si>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</si>
  <si>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</si>
  <si>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</si>
  <si>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</si>
  <si>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</si>
  <si>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</si>
  <si>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</si>
  <si>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</si>
  <si>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</si>
  <si>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</si>
  <si>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</si>
  <si>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</si>
  <si>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</si>
  <si>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</si>
  <si>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</si>
  <si>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</si>
  <si>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</si>
  <si>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</si>
  <si>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</si>
  <si>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</si>
  <si>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</si>
  <si>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</si>
  <si>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</si>
  <si>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</si>
  <si>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</si>
  <si>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</si>
  <si>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</si>
  <si>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</si>
  <si>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</si>
  <si>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</si>
  <si>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</si>
  <si>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</si>
  <si>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</si>
  <si>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</si>
  <si>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</si>
  <si>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</si>
  <si>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</si>
  <si>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</si>
  <si>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</si>
  <si>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</si>
  <si>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</si>
  <si>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</si>
  <si>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</si>
  <si>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</si>
  <si>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</si>
  <si>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</si>
  <si>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</si>
  <si>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</si>
  <si>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</si>
  <si>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</si>
  <si>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</si>
  <si>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</si>
  <si>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</si>
  <si>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</si>
  <si>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</si>
  <si>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</si>
  <si>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</si>
  <si>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</si>
  <si>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</si>
  <si>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</si>
  <si>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</si>
  <si>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</si>
  <si>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</si>
  <si>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</si>
  <si>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</si>
  <si>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</si>
  <si>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</si>
  <si>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</si>
  <si>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</si>
  <si>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</si>
  <si>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</si>
  <si>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</si>
  <si>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</si>
  <si>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</si>
  <si>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</si>
  <si>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</si>
  <si>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</si>
  <si>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</si>
  <si>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</si>
  <si>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</si>
  <si>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</si>
  <si>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</si>
  <si>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</si>
  <si>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</si>
  <si>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</si>
  <si>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</si>
  <si>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</si>
  <si>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</si>
  <si>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</si>
  <si>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</si>
  <si>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</si>
  <si>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</si>
  <si>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</si>
  <si>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</si>
  <si>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</si>
  <si>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</si>
  <si>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</si>
  <si>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</si>
  <si>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</si>
  <si>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</si>
  <si>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</si>
  <si>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</si>
  <si>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</si>
  <si>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</si>
  <si>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</si>
  <si>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</si>
  <si>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</si>
  <si>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</si>
  <si>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</si>
  <si>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</si>
  <si>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</si>
  <si>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</si>
  <si>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</si>
  <si>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</si>
  <si>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</si>
  <si>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</si>
  <si>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</si>
  <si>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</si>
  <si>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</si>
  <si>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</si>
  <si>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</si>
  <si>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</si>
  <si>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</si>
  <si>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</si>
  <si>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</si>
  <si>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</si>
  <si>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</si>
  <si>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</si>
  <si>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</si>
  <si>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</si>
  <si>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</si>
  <si>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</si>
  <si>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</si>
  <si>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</si>
  <si>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</si>
  <si>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</si>
  <si>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</si>
  <si>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</si>
  <si>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</si>
  <si>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</si>
  <si>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</si>
  <si>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</si>
  <si>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</si>
  <si>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</si>
  <si>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</si>
  <si>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</si>
  <si>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</si>
  <si>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</si>
  <si>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</si>
  <si>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</si>
  <si>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</si>
  <si>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</si>
  <si>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</si>
  <si>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</si>
  <si>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</si>
  <si>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</si>
  <si>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</si>
  <si>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</si>
  <si>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</si>
  <si>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</si>
  <si>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</si>
  <si>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</si>
  <si>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</si>
  <si>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</si>
  <si>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</si>
  <si>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</si>
  <si>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</si>
  <si>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</si>
  <si>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</si>
  <si>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</si>
  <si>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</si>
  <si>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</si>
  <si>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</si>
  <si>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</si>
  <si>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</si>
  <si>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</si>
  <si>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</si>
  <si>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</si>
  <si>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</si>
  <si>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</si>
  <si>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</si>
  <si>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</si>
  <si>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</si>
  <si>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</si>
  <si>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</si>
  <si>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</si>
  <si>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</si>
  <si>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</si>
  <si>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</si>
  <si>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</si>
  <si>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</si>
  <si>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</si>
  <si>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</si>
  <si>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</si>
  <si>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</si>
  <si>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</si>
  <si>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</si>
  <si>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</si>
  <si>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</si>
  <si>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</si>
  <si>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</si>
  <si>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</si>
  <si>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</si>
  <si>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</si>
  <si>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</si>
  <si>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</si>
  <si>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</si>
  <si>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</si>
  <si>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</si>
  <si>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</si>
  <si>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</si>
  <si>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</si>
  <si>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</si>
  <si>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</si>
  <si>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</si>
  <si>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</si>
  <si>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</si>
  <si>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</si>
  <si>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</si>
  <si>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</si>
  <si>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</si>
  <si>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</si>
  <si>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</si>
  <si>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</si>
  <si>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</si>
  <si>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</si>
  <si>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</si>
  <si>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</si>
  <si>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</si>
  <si>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</si>
  <si>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</si>
  <si>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</si>
  <si>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</si>
  <si>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</si>
  <si>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</si>
  <si>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</si>
  <si>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</si>
  <si>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</si>
  <si>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</si>
  <si>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</si>
  <si>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</si>
  <si>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</si>
  <si>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</si>
  <si>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</si>
  <si>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</si>
  <si>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</si>
  <si>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</si>
  <si>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</si>
  <si>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</si>
  <si>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</si>
  <si>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</si>
  <si>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</si>
  <si>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</si>
  <si>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</si>
  <si>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</si>
  <si>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</si>
  <si>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</si>
  <si>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</si>
  <si>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</si>
  <si>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</si>
  <si>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</si>
  <si>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</si>
  <si>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</si>
  <si>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</si>
  <si>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</si>
  <si>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</si>
  <si>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</si>
  <si>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</si>
  <si>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</si>
  <si>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</si>
  <si>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</si>
  <si>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</si>
  <si>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</si>
  <si>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</si>
  <si>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</si>
  <si>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</si>
  <si>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</si>
  <si>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</si>
  <si>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</si>
  <si>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</si>
  <si>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</si>
  <si>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</si>
  <si>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</si>
  <si>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</si>
  <si>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</si>
  <si>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</si>
  <si>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</si>
  <si>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</si>
  <si>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</si>
  <si>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</si>
  <si>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</si>
  <si>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</si>
  <si>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</si>
  <si>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</si>
  <si>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</si>
  <si>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</si>
  <si>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</si>
  <si>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</si>
  <si>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</si>
  <si>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</si>
  <si>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</si>
  <si>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</si>
  <si>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</si>
  <si>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</si>
  <si>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</si>
  <si>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</si>
  <si>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</si>
  <si>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</si>
  <si>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</si>
  <si>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</si>
  <si>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</si>
  <si>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</si>
  <si>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</si>
  <si>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</si>
  <si>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</si>
  <si>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</si>
  <si>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</si>
  <si>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</si>
  <si>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</si>
  <si>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</si>
  <si>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</si>
  <si>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</si>
  <si>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</si>
  <si>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</si>
  <si>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</si>
  <si>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</si>
  <si>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</si>
  <si>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</si>
  <si>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</si>
  <si>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</si>
  <si>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</si>
  <si>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</si>
  <si>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</si>
  <si>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</si>
  <si>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</si>
  <si>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</si>
  <si>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</si>
  <si>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</si>
  <si>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</si>
  <si>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</si>
  <si>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</si>
  <si>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</si>
  <si>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</si>
  <si>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</si>
  <si>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</si>
  <si>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</si>
  <si>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</si>
  <si>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</si>
  <si>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</si>
  <si>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</si>
  <si>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</si>
  <si>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</si>
  <si>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</si>
  <si>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</si>
  <si>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</si>
  <si>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</si>
  <si>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</si>
  <si>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</si>
  <si>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</si>
  <si>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</si>
  <si>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</si>
  <si>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</si>
  <si>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</si>
  <si>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</si>
  <si>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</si>
  <si>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</si>
  <si>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</si>
  <si>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</si>
  <si>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</si>
  <si>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</si>
  <si>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</si>
  <si>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</si>
  <si>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</si>
  <si>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</si>
  <si>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</si>
  <si>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</si>
  <si>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</si>
  <si>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</si>
  <si>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</si>
  <si>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</si>
  <si>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</si>
  <si>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</si>
  <si>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</si>
  <si>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</si>
  <si>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</si>
  <si>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</si>
  <si>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</si>
  <si>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</si>
  <si>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</si>
  <si>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</si>
  <si>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</si>
  <si>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</si>
  <si>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</si>
  <si>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</si>
  <si>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</si>
  <si>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</si>
  <si>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</si>
  <si>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</si>
  <si>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</si>
  <si>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</si>
  <si>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</si>
  <si>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</si>
  <si>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</si>
  <si>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</si>
  <si>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</si>
  <si>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</si>
  <si>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</si>
  <si>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</si>
  <si>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</si>
  <si>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</si>
  <si>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</si>
  <si>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</si>
  <si>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</si>
  <si>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</si>
  <si>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</si>
  <si>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</si>
  <si>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</si>
  <si>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</si>
  <si>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</si>
  <si>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</si>
  <si>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</si>
  <si>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</si>
  <si>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</si>
  <si>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</si>
  <si>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</si>
  <si>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</si>
  <si>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</si>
  <si>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</si>
  <si>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</si>
  <si>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</si>
  <si>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</si>
  <si>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</si>
  <si>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</si>
  <si>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</si>
  <si>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</si>
  <si>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</si>
  <si>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</si>
  <si>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</si>
  <si>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</si>
  <si>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</si>
  <si>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</si>
  <si>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</si>
  <si>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</si>
  <si>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</si>
  <si>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</si>
  <si>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</si>
  <si>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</si>
  <si>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</si>
  <si>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</si>
  <si>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</si>
  <si>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</si>
  <si>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</si>
  <si>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</si>
  <si>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</si>
  <si>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</si>
  <si>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</si>
  <si>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</si>
  <si>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</si>
  <si>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</si>
  <si>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</si>
  <si>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</si>
  <si>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</si>
  <si>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</si>
  <si>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</si>
  <si>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</si>
  <si>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</si>
  <si>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</si>
  <si>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</si>
  <si>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</si>
  <si>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</si>
  <si>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</si>
  <si>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</si>
  <si>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</si>
  <si>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</si>
  <si>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</si>
  <si>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</si>
  <si>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</si>
  <si>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</si>
  <si>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</si>
  <si>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</si>
  <si>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</si>
  <si>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</si>
  <si>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</si>
  <si>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</si>
  <si>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</si>
  <si>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</si>
  <si>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</si>
  <si>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</si>
  <si>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</si>
  <si>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</si>
  <si>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</si>
  <si>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</si>
  <si>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</si>
  <si>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</si>
  <si>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</si>
  <si>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</si>
  <si>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</si>
  <si>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</si>
  <si>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</si>
  <si>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</si>
  <si>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</si>
  <si>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</si>
  <si>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</si>
  <si>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</si>
  <si>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</si>
  <si>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</si>
  <si>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</si>
  <si>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</si>
  <si>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</si>
  <si>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</si>
  <si>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</si>
  <si>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</si>
  <si>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</si>
  <si>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</si>
  <si>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</si>
  <si>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</si>
  <si>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</si>
  <si>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</si>
  <si>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</si>
  <si>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</si>
  <si>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</si>
  <si>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</si>
  <si>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</si>
  <si>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</si>
  <si>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</si>
  <si>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</si>
  <si>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</si>
  <si>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</si>
  <si>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</si>
  <si>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</si>
  <si>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</si>
  <si>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</si>
  <si>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</si>
  <si>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</si>
  <si>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</si>
  <si>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</si>
  <si>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</si>
  <si>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</si>
  <si>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</si>
  <si>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</si>
  <si>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</si>
  <si>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</si>
  <si>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</si>
  <si>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</si>
  <si>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</si>
  <si>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</si>
  <si>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</si>
  <si>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</si>
  <si>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</si>
  <si>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</si>
  <si>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</si>
  <si>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</si>
  <si>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</si>
  <si>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</si>
  <si>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</si>
  <si>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</si>
  <si>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</si>
  <si>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</si>
  <si>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</si>
  <si>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</si>
  <si>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</si>
  <si>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</si>
  <si>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</si>
  <si>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</si>
  <si>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</si>
  <si>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</si>
  <si>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</si>
  <si>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</si>
  <si>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</si>
  <si>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</si>
  <si>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</si>
  <si>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</si>
  <si>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</si>
  <si>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</si>
  <si>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</si>
  <si>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</si>
  <si>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</si>
  <si>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</si>
  <si>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</si>
  <si>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</si>
  <si>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</si>
  <si>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</si>
  <si>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</si>
  <si>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</si>
  <si>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</si>
  <si>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</si>
  <si>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</si>
  <si>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</si>
  <si>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</si>
  <si>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</si>
  <si>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</si>
  <si>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</si>
  <si>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</si>
  <si>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</si>
  <si>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</si>
  <si>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</si>
  <si>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</si>
  <si>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</si>
  <si>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</si>
  <si>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</si>
  <si>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</si>
  <si>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</si>
  <si>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</si>
  <si>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</si>
  <si>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</si>
  <si>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</si>
  <si>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</si>
  <si>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</si>
  <si>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</si>
  <si>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</si>
  <si>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</si>
  <si>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</si>
  <si>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</si>
  <si>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</si>
  <si>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</si>
  <si>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</si>
  <si>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</si>
  <si>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</si>
  <si>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</si>
  <si>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</si>
  <si>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</si>
  <si>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</si>
  <si>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</si>
  <si>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</si>
  <si>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</si>
  <si>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</si>
  <si>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</si>
  <si>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</si>
  <si>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</si>
  <si>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</si>
  <si>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</si>
  <si>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</si>
  <si>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</si>
  <si>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</si>
  <si>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</si>
  <si>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</si>
  <si>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</si>
  <si>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</si>
  <si>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</si>
  <si>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</si>
  <si>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</si>
  <si>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</si>
  <si>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</si>
  <si>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</si>
  <si>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</si>
  <si>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</si>
  <si>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</si>
  <si>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</si>
  <si>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</si>
  <si>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</si>
  <si>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</si>
  <si>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</si>
  <si>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</si>
  <si>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</si>
  <si>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</si>
  <si>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</si>
  <si>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</si>
  <si>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</si>
  <si>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</si>
  <si>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</si>
  <si>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</si>
  <si>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</si>
  <si>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</si>
  <si>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</si>
  <si>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</si>
  <si>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</si>
  <si>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</si>
  <si>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</si>
  <si>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</si>
  <si>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</si>
  <si>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</si>
  <si>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</si>
  <si>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</si>
  <si>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</si>
  <si>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</si>
  <si>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</si>
  <si>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</si>
  <si>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</si>
  <si>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</si>
  <si>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</si>
  <si>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</si>
  <si>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</si>
  <si>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</si>
  <si>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</si>
  <si>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</si>
  <si>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</si>
  <si>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</si>
  <si>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</si>
  <si>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</si>
  <si>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</si>
  <si>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</si>
  <si>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</si>
  <si>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</si>
  <si>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</si>
  <si>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</si>
  <si>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</si>
  <si>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</si>
  <si>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</si>
  <si>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</si>
  <si>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</si>
  <si>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</si>
  <si>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</si>
  <si>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</si>
  <si>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</si>
  <si>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</si>
  <si>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</si>
  <si>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</si>
  <si>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</si>
  <si>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</si>
  <si>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</si>
  <si>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</si>
  <si>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</si>
  <si>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</si>
  <si>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</si>
  <si>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</si>
  <si>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</si>
  <si>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</si>
  <si>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</si>
  <si>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</si>
  <si>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</si>
  <si>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</si>
  <si>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</si>
  <si>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</si>
  <si>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</si>
  <si>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</si>
  <si>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</si>
  <si>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</si>
  <si>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</si>
  <si>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</si>
  <si>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</si>
  <si>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</si>
  <si>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</si>
  <si>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</si>
  <si>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</si>
  <si>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</si>
  <si>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</si>
  <si>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</si>
  <si>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</si>
  <si>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</si>
  <si>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</si>
  <si>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</si>
  <si>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</si>
  <si>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</si>
  <si>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</si>
  <si>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</si>
  <si>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</si>
  <si>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</si>
  <si>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</si>
  <si>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</si>
  <si>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</si>
  <si>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</si>
  <si>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</si>
  <si>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</si>
  <si>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</si>
  <si>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</si>
  <si>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</si>
  <si>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</si>
  <si>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</si>
  <si>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</si>
  <si>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</si>
  <si>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</si>
  <si>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</si>
  <si>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</si>
  <si>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</si>
  <si>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</si>
  <si>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</si>
  <si>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</si>
  <si>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</si>
  <si>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</si>
  <si>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</si>
  <si>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</si>
  <si>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</si>
  <si>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</si>
  <si>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</si>
  <si>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</si>
  <si>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</si>
  <si>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</si>
  <si>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</si>
  <si>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</si>
  <si>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</si>
  <si>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</si>
  <si>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</si>
  <si>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</si>
  <si>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</si>
  <si>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</si>
  <si>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</si>
  <si>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</si>
  <si>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</si>
  <si>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</si>
  <si>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</si>
  <si>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</si>
  <si>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</si>
  <si>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</si>
  <si>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</si>
  <si>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</si>
  <si>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</si>
  <si>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</si>
  <si>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</si>
  <si>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</si>
  <si>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</si>
  <si>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</si>
  <si>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</si>
  <si>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</si>
  <si>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</si>
  <si>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</si>
  <si>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</si>
  <si>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</si>
  <si>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</si>
  <si>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</si>
  <si>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</si>
  <si>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</si>
  <si>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</si>
  <si>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</si>
  <si>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</si>
  <si>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</si>
  <si>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</si>
  <si>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</si>
  <si>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</si>
  <si>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</si>
  <si>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</si>
  <si>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</si>
  <si>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</si>
  <si>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</si>
  <si>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</si>
  <si>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</si>
  <si>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</si>
  <si>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</si>
  <si>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</si>
  <si>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</si>
  <si>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</si>
  <si>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</si>
  <si>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</si>
  <si>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</si>
  <si>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</si>
  <si>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</si>
  <si>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</si>
  <si>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</si>
  <si>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</si>
  <si>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</si>
  <si>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</si>
  <si>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</si>
  <si>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</si>
  <si>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</si>
  <si>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</si>
  <si>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</si>
  <si>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</si>
  <si>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</si>
  <si>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</si>
  <si>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</si>
  <si>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</si>
  <si>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</si>
  <si>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</si>
  <si>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</si>
  <si>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</si>
  <si>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</si>
  <si>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</si>
  <si>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</si>
  <si>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</si>
  <si>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</si>
  <si>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</si>
  <si>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</si>
  <si>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</si>
  <si>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</si>
  <si>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</si>
  <si>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</si>
  <si>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</si>
  <si>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</si>
  <si>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</si>
  <si>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</si>
  <si>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</si>
  <si>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</si>
  <si>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</si>
  <si>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</si>
  <si>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</si>
  <si>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</si>
  <si>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</si>
  <si>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</si>
  <si>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</si>
  <si>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</si>
  <si>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</si>
  <si>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</si>
  <si>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</si>
  <si>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</si>
  <si>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</si>
  <si>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</si>
  <si>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</si>
  <si>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</si>
  <si>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</si>
  <si>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</si>
  <si>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</si>
  <si>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</si>
  <si>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</si>
  <si>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</si>
  <si>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</si>
  <si>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</si>
  <si>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</si>
  <si>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</si>
  <si>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</si>
  <si>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</si>
  <si>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</si>
  <si>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</si>
  <si>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</si>
  <si>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</si>
  <si>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</si>
  <si>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</si>
  <si>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</si>
  <si>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</si>
  <si>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</si>
  <si>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</si>
  <si>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</si>
  <si>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</si>
  <si>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</si>
  <si>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</si>
  <si>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</si>
  <si>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</si>
  <si>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</si>
  <si>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</si>
  <si>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</si>
  <si>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</si>
  <si>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</si>
  <si>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</si>
  <si>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</si>
  <si>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</si>
  <si>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</si>
  <si>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</si>
  <si>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</si>
  <si>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</si>
  <si>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</si>
  <si>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</si>
  <si>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</si>
  <si>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</si>
  <si>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</si>
  <si>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</si>
  <si>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</si>
  <si>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</si>
  <si>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</si>
  <si>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</si>
  <si>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</si>
  <si>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</si>
  <si>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</si>
  <si>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</si>
  <si>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</si>
  <si>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</si>
  <si>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</si>
  <si>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</si>
  <si>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</si>
  <si>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</si>
  <si>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</si>
  <si>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</si>
  <si>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</si>
  <si>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</si>
  <si>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</si>
  <si>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</si>
  <si>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</si>
  <si>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</si>
  <si>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</si>
  <si>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</si>
  <si>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</si>
  <si>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</si>
  <si>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</si>
  <si>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</si>
  <si>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</si>
  <si>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</si>
  <si>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</si>
  <si>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</si>
  <si>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</si>
  <si>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</si>
  <si>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</si>
  <si>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</si>
  <si>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</si>
  <si>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</si>
  <si>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</si>
  <si>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</si>
  <si>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</si>
  <si>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</si>
  <si>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</si>
  <si>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</si>
  <si>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</si>
  <si>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</si>
  <si>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</si>
  <si>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</si>
  <si>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</si>
  <si>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</si>
  <si>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</si>
  <si>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</si>
  <si>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</si>
  <si>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</si>
  <si>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</si>
  <si>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</si>
  <si>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</si>
  <si>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</si>
  <si>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</si>
  <si>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</si>
  <si>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</si>
  <si>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</si>
  <si>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</si>
  <si>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</si>
  <si>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</si>
  <si>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</si>
  <si>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</si>
  <si>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</si>
  <si>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</si>
  <si>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</si>
  <si>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</si>
  <si>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</si>
  <si>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</si>
  <si>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</si>
  <si>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</si>
  <si>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</si>
  <si>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</si>
  <si>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</si>
  <si>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</si>
  <si>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</si>
  <si>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</si>
  <si>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</si>
  <si>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</si>
  <si>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</si>
  <si>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</si>
  <si>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</si>
  <si>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</si>
  <si>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</si>
  <si>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</si>
  <si>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</si>
  <si>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</si>
  <si>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</si>
  <si>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</si>
  <si>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</si>
  <si>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</si>
  <si>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</si>
  <si>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</si>
  <si>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</si>
  <si>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</si>
  <si>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</si>
  <si>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</si>
  <si>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</si>
  <si>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</si>
  <si>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</si>
  <si>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</si>
  <si>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</si>
  <si>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</si>
  <si>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</si>
  <si>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</si>
  <si>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</si>
  <si>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</si>
  <si>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</si>
  <si>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</si>
  <si>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</si>
  <si>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</si>
  <si>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</si>
  <si>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</si>
  <si>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</si>
  <si>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</si>
  <si>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</si>
  <si>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</si>
  <si>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</si>
  <si>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</si>
  <si>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</si>
  <si>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</si>
  <si>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</si>
  <si>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</si>
  <si>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</si>
  <si>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</si>
  <si>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</si>
  <si>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</si>
  <si>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</si>
  <si>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</si>
  <si>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</si>
  <si>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</si>
  <si>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</si>
  <si>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</si>
  <si>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</si>
  <si>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</si>
  <si>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</si>
  <si>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</si>
  <si>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</si>
  <si>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</si>
  <si>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</si>
  <si>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</si>
  <si>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</si>
  <si>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</si>
  <si>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</si>
  <si>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</si>
  <si>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</si>
  <si>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</si>
  <si>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</si>
  <si>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</si>
  <si>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</si>
  <si>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</si>
  <si>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</si>
  <si>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</si>
  <si>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</si>
  <si>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</si>
  <si>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</si>
  <si>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</si>
  <si>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</si>
  <si>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</si>
  <si>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</si>
  <si>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</si>
  <si>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</si>
  <si>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</si>
  <si>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</si>
  <si>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</si>
  <si>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</si>
  <si>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</si>
  <si>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</si>
  <si>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</si>
  <si>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</si>
  <si>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</si>
  <si>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</si>
  <si>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</si>
  <si>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</si>
  <si>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</si>
  <si>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</si>
  <si>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</si>
  <si>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</si>
  <si>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</si>
  <si>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</si>
  <si>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</si>
  <si>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</si>
  <si>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</si>
  <si>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</si>
  <si>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</si>
  <si>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</si>
  <si>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</si>
  <si>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</si>
  <si>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</si>
  <si>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</si>
  <si>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</si>
  <si>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</si>
  <si>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</si>
  <si>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</si>
  <si>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</si>
  <si>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</si>
  <si>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</si>
  <si>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</si>
  <si>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</si>
  <si>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</si>
  <si>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</si>
  <si>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</si>
  <si>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</si>
  <si>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</si>
  <si>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</si>
  <si>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</si>
  <si>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</si>
  <si>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</si>
  <si>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</si>
  <si>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</si>
  <si>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</si>
  <si>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</si>
  <si>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</si>
  <si>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</si>
  <si>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</si>
  <si>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</si>
  <si>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</si>
  <si>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</si>
  <si>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</si>
  <si>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</si>
  <si>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</si>
  <si>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</si>
  <si>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</si>
  <si>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</si>
  <si>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</si>
  <si>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</si>
  <si>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</si>
  <si>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</si>
  <si>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</si>
  <si>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</si>
  <si>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</si>
  <si>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</si>
  <si>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</si>
  <si>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</si>
  <si>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</si>
  <si>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</si>
  <si>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</si>
  <si>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</si>
  <si>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</si>
  <si>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</si>
  <si>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</si>
  <si>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</si>
  <si>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</si>
  <si>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</si>
  <si>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</si>
  <si>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</si>
  <si>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</si>
  <si>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</si>
  <si>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</si>
  <si>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</si>
  <si>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</si>
  <si>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</si>
  <si>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</si>
  <si>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</si>
  <si>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</si>
  <si>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</si>
  <si>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</si>
  <si>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</si>
  <si>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</si>
  <si>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</si>
  <si>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</si>
  <si>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</si>
  <si>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</si>
  <si>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</si>
  <si>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</si>
  <si>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</si>
  <si>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</si>
  <si>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</si>
  <si>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</si>
  <si>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</si>
  <si>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</si>
  <si>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</si>
  <si>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</si>
  <si>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</si>
  <si>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</si>
  <si>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</si>
  <si>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</si>
  <si>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</si>
  <si>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</si>
  <si>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</si>
  <si>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</si>
  <si>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</si>
  <si>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</si>
  <si>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</si>
  <si>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</si>
  <si>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</si>
  <si>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</si>
  <si>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</si>
  <si>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</si>
  <si>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</si>
  <si>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</si>
  <si>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</si>
  <si>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</si>
  <si>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</si>
  <si>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</si>
  <si>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</si>
  <si>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</si>
  <si>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</si>
  <si>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</si>
  <si>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</si>
  <si>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</si>
  <si>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</si>
  <si>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</si>
  <si>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</si>
  <si>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</si>
  <si>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</si>
  <si>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</si>
  <si>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</si>
  <si>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</si>
  <si>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</si>
  <si>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</si>
  <si>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</si>
  <si>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</si>
  <si>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</si>
  <si>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</si>
  <si>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</si>
  <si>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</si>
  <si>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</si>
  <si>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</si>
  <si>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</si>
  <si>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</si>
  <si>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</si>
  <si>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</si>
  <si>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</si>
  <si>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</si>
  <si>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</si>
  <si>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</si>
  <si>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</si>
  <si>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</si>
  <si>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</si>
  <si>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</si>
  <si>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</si>
  <si>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</si>
  <si>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</si>
  <si>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</si>
  <si>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</si>
  <si>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</si>
  <si>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</si>
  <si>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</si>
  <si>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</si>
  <si>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</si>
  <si>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</si>
  <si>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</si>
  <si>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</si>
  <si>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</si>
  <si>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</si>
  <si>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</si>
  <si>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</si>
  <si>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</si>
  <si>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</si>
  <si>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</si>
  <si>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</si>
  <si>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</si>
  <si>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</si>
  <si>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</si>
  <si>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</si>
  <si>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</si>
  <si>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</si>
  <si>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</si>
  <si>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</si>
  <si>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</si>
  <si>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</si>
  <si>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</si>
  <si>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</si>
  <si>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</si>
  <si>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</si>
  <si>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</si>
  <si>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</si>
  <si>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</si>
  <si>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</si>
  <si>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</si>
  <si>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</si>
  <si>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</si>
  <si>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</si>
  <si>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</si>
  <si>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</si>
  <si>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</si>
  <si>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</si>
  <si>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</si>
  <si>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</si>
  <si>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</si>
  <si>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</si>
  <si>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</si>
  <si>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</si>
  <si>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</si>
  <si>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</si>
  <si>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</si>
  <si>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</si>
  <si>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</si>
  <si>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</si>
  <si>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</si>
  <si>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</si>
  <si>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</si>
  <si>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</si>
  <si>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</si>
  <si>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</si>
  <si>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</si>
  <si>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</si>
  <si>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</si>
  <si>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</si>
  <si>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</si>
  <si>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</si>
  <si>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</si>
  <si>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</si>
  <si>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</si>
  <si>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</si>
  <si>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</si>
  <si>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</si>
  <si>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</si>
  <si>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</si>
  <si>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</si>
  <si>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</si>
  <si>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</si>
  <si>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</si>
  <si>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</si>
  <si>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</si>
  <si>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</si>
  <si>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</si>
  <si>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</si>
  <si>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</si>
  <si>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</si>
  <si>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</si>
  <si>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</si>
  <si>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</si>
  <si>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</si>
  <si>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</si>
  <si>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</si>
  <si>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</si>
  <si>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</si>
  <si>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</si>
  <si>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</si>
  <si>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</si>
  <si>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</si>
  <si>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</si>
  <si>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</si>
  <si>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</si>
  <si>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</si>
  <si>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</si>
  <si>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</si>
  <si>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</si>
  <si>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</si>
  <si>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</si>
  <si>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</si>
  <si>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</si>
  <si>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</si>
  <si>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</si>
  <si>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</si>
  <si>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</si>
  <si>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</si>
  <si>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</si>
  <si>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</si>
  <si>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</si>
  <si>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</si>
  <si>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</si>
  <si>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</si>
  <si>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</si>
  <si>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</si>
  <si>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</si>
  <si>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</si>
  <si>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</si>
  <si>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</si>
  <si>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</si>
  <si>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</si>
  <si>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</si>
  <si>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</si>
  <si>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</si>
  <si>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</si>
  <si>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</si>
  <si>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</si>
  <si>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</si>
  <si>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</si>
  <si>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</si>
  <si>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</si>
  <si>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</si>
  <si>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</si>
  <si>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</si>
  <si>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</si>
  <si>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</si>
  <si>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</si>
  <si>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</si>
  <si>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</si>
  <si>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</si>
  <si>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</si>
  <si>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</si>
  <si>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</si>
  <si>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</si>
  <si>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</si>
  <si>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</si>
  <si>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</si>
  <si>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</si>
  <si>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</si>
  <si>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</si>
  <si>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</si>
  <si>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</si>
  <si>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</si>
  <si>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</si>
  <si>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</si>
  <si>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</si>
  <si>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</si>
  <si>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</si>
  <si>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</si>
  <si>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</si>
  <si>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</si>
  <si>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</si>
  <si>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</si>
  <si>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</si>
  <si>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</si>
  <si>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</si>
  <si>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</si>
  <si>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</si>
  <si>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</si>
  <si>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</si>
  <si>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</si>
  <si>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</si>
  <si>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</si>
  <si>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</si>
  <si>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</si>
  <si>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</si>
  <si>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</si>
  <si>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</si>
  <si>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</si>
  <si>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</si>
  <si>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</si>
  <si>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</si>
  <si>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</si>
  <si>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</si>
  <si>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</si>
  <si>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</si>
  <si>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</si>
  <si>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</si>
  <si>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</si>
  <si>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</si>
  <si>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</si>
  <si>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</si>
  <si>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</si>
  <si>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</si>
  <si>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</si>
  <si>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</si>
  <si>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</si>
  <si>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</si>
  <si>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</si>
  <si>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</si>
  <si>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</si>
  <si>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</si>
  <si>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</si>
  <si>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</si>
  <si>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</si>
  <si>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</si>
  <si>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</si>
  <si>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</si>
  <si>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</si>
  <si>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</si>
  <si>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</si>
  <si>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</si>
  <si>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</si>
  <si>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</si>
  <si>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</si>
  <si>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</si>
  <si>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</si>
  <si>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</si>
  <si>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</si>
  <si>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</si>
  <si>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</si>
  <si>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</si>
  <si>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</si>
  <si>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</si>
  <si>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</si>
  <si>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</si>
  <si>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</si>
  <si>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</si>
  <si>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</si>
  <si>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</si>
  <si>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</si>
  <si>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</si>
  <si>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</si>
  <si>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</si>
  <si>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</si>
  <si>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</si>
  <si>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</si>
  <si>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</si>
  <si>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</si>
  <si>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</si>
  <si>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</si>
  <si>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</si>
  <si>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</si>
  <si>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</si>
  <si>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</si>
  <si>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</si>
  <si>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</si>
  <si>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</si>
  <si>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</si>
  <si>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</si>
  <si>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</si>
  <si>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</si>
  <si>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</si>
  <si>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</si>
  <si>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</si>
  <si>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</si>
  <si>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</si>
  <si>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</si>
  <si>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</si>
  <si>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</si>
  <si>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</si>
  <si>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</si>
  <si>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</si>
  <si>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</si>
  <si>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</si>
  <si>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</si>
  <si>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</si>
  <si>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</si>
  <si>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</si>
  <si>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</si>
  <si>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</si>
  <si>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</si>
  <si>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</si>
  <si>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</si>
  <si>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</si>
  <si>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</si>
  <si>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</si>
  <si>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</si>
  <si>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</si>
  <si>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</si>
  <si>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</si>
  <si>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</si>
  <si>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</si>
  <si>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</si>
  <si>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</si>
  <si>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</si>
  <si>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</si>
  <si>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</si>
  <si>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</si>
  <si>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</si>
  <si>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</si>
  <si>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</si>
  <si>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</si>
  <si>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</si>
  <si>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</si>
  <si>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</si>
  <si>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</si>
  <si>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</si>
  <si>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</si>
  <si>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</si>
  <si>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</si>
  <si>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</si>
  <si>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</si>
  <si>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</si>
  <si>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</si>
  <si>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</si>
  <si>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</si>
  <si>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</si>
  <si>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</si>
  <si>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</si>
  <si>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</si>
  <si>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</si>
  <si>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</si>
  <si>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</si>
  <si>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</si>
  <si>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</si>
  <si>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</si>
  <si>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</si>
  <si>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</si>
  <si>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</si>
  <si>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</si>
  <si>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</si>
  <si>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</si>
  <si>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</si>
  <si>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</si>
  <si>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</si>
  <si>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</si>
  <si>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</si>
  <si>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</si>
  <si>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</si>
  <si>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</si>
  <si>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</si>
  <si>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</si>
  <si>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</si>
  <si>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</si>
  <si>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</si>
  <si>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</si>
  <si>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</si>
  <si>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</si>
  <si>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</si>
  <si>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</si>
  <si>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</si>
  <si>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</si>
  <si>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</si>
  <si>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</si>
  <si>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</si>
  <si>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</si>
  <si>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</si>
  <si>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</si>
  <si>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</si>
  <si>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</si>
  <si>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</si>
  <si>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</si>
  <si>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</si>
  <si>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</si>
  <si>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</si>
  <si>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</si>
  <si>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</si>
  <si>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</si>
  <si>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</si>
  <si>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</si>
  <si>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</si>
  <si>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</si>
  <si>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</si>
  <si>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</si>
  <si>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</si>
  <si>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</si>
  <si>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</si>
  <si>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</si>
  <si>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</si>
  <si>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</si>
  <si>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</si>
  <si>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</si>
  <si>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</si>
  <si>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</si>
  <si>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</si>
  <si>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</si>
  <si>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</si>
  <si>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</si>
  <si>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</si>
  <si>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</si>
  <si>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</si>
  <si>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</si>
  <si>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</si>
  <si>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</si>
  <si>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</si>
  <si>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</si>
  <si>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</si>
  <si>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</si>
  <si>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</si>
  <si>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</si>
  <si>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</si>
  <si>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</si>
  <si>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</si>
  <si>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</si>
  <si>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</si>
  <si>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</si>
  <si>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</si>
  <si>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</si>
  <si>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</si>
  <si>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</si>
  <si>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</si>
  <si>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</si>
  <si>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</si>
  <si>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</si>
  <si>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</si>
  <si>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</si>
  <si>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</si>
  <si>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</si>
  <si>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</si>
  <si>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</si>
  <si>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</si>
  <si>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</si>
  <si>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</si>
  <si>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</si>
  <si>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</si>
  <si>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</si>
  <si>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</si>
  <si>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</si>
  <si>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</si>
  <si>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</si>
  <si>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</si>
  <si>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</si>
  <si>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</si>
  <si>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</si>
  <si>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</si>
  <si>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</si>
  <si>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</si>
  <si>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</si>
  <si>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</si>
  <si>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</si>
  <si>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</si>
  <si>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</si>
  <si>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</si>
  <si>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</si>
  <si>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</si>
  <si>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</si>
  <si>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</si>
  <si>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</si>
  <si>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</si>
  <si>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</si>
  <si>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</si>
  <si>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</si>
  <si>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</si>
  <si>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</si>
  <si>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</si>
  <si>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</si>
  <si>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</si>
  <si>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</si>
  <si>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</si>
  <si>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</si>
  <si>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</si>
  <si>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</si>
  <si>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</si>
  <si>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</si>
  <si>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</si>
  <si>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</si>
  <si>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</si>
  <si>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</si>
  <si>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</si>
  <si>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</si>
  <si>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</si>
  <si>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</si>
  <si>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</si>
  <si>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</si>
  <si>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</si>
  <si>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</si>
  <si>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</si>
  <si>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</si>
  <si>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</si>
  <si>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</si>
  <si>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</si>
  <si>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</si>
  <si>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</si>
  <si>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</si>
  <si>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</si>
  <si>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</si>
  <si>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</si>
  <si>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</si>
  <si>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</si>
  <si>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</si>
  <si>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</si>
  <si>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</si>
  <si>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</si>
  <si>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</si>
  <si>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</si>
  <si>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</si>
  <si>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</si>
  <si>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</si>
  <si>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</si>
  <si>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</si>
  <si>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</si>
  <si>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</si>
  <si>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</si>
  <si>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</si>
  <si>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</si>
  <si>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</si>
  <si>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</si>
  <si>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</si>
  <si>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</si>
  <si>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</si>
  <si>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</si>
  <si>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</si>
  <si>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</si>
  <si>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</si>
  <si>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</si>
  <si>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</si>
  <si>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</si>
  <si>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</si>
  <si>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</si>
  <si>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</si>
  <si>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</si>
  <si>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</si>
  <si>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</si>
  <si>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</si>
  <si>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</si>
  <si>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</si>
  <si>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</si>
  <si>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</si>
  <si>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</si>
  <si>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</si>
  <si>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</si>
  <si>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</si>
  <si>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</si>
  <si>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</si>
  <si>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</si>
  <si>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</si>
  <si>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</si>
  <si>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</si>
  <si>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</si>
  <si>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</si>
  <si>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</si>
  <si>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</si>
  <si>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</si>
  <si>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</si>
  <si>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</si>
  <si>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</si>
  <si>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</si>
  <si>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</si>
  <si>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</si>
  <si>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</si>
  <si>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</si>
  <si>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</si>
  <si>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</si>
  <si>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</si>
  <si>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</si>
  <si>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</si>
  <si>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</si>
  <si>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</si>
  <si>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</si>
  <si>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</si>
  <si>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</si>
  <si>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</si>
  <si>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</si>
  <si>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</si>
  <si>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</si>
  <si>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</si>
  <si>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</si>
  <si>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</si>
  <si>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</si>
  <si>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</si>
  <si>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</si>
  <si>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</si>
  <si>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</si>
  <si>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</si>
  <si>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</si>
  <si>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</si>
  <si>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</si>
  <si>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</si>
  <si>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</si>
  <si>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</si>
  <si>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</si>
  <si>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</si>
  <si>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</si>
  <si>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</si>
  <si>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</si>
  <si>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</si>
  <si>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</si>
  <si>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</si>
  <si>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</si>
  <si>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</si>
  <si>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</si>
  <si>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</si>
  <si>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</si>
  <si>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</si>
  <si>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</si>
  <si>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</si>
  <si>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</si>
  <si>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</si>
  <si>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</si>
  <si>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</si>
  <si>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</si>
  <si>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</si>
  <si>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</si>
  <si>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</si>
  <si>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</si>
  <si>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</si>
  <si>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</si>
  <si>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</si>
  <si>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</si>
  <si>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</si>
  <si>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</si>
  <si>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</si>
  <si>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</si>
  <si>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</si>
  <si>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</si>
  <si>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</si>
  <si>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</si>
  <si>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</si>
  <si>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</si>
  <si>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</si>
  <si>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</si>
  <si>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</si>
  <si>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</si>
  <si>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</si>
  <si>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</si>
  <si>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</si>
  <si>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</si>
  <si>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</si>
  <si>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</si>
  <si>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</si>
  <si>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</si>
  <si>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</si>
  <si>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</si>
  <si>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</si>
  <si>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</si>
  <si>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</si>
  <si>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</si>
  <si>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</si>
  <si>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</si>
  <si>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</si>
  <si>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</si>
  <si>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</si>
  <si>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</si>
  <si>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</si>
  <si>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</si>
  <si>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</si>
  <si>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</si>
  <si>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</si>
  <si>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</si>
  <si>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</si>
  <si>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</si>
  <si>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</si>
  <si>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</si>
  <si>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</si>
  <si>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</si>
  <si>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</si>
  <si>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</si>
  <si>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</si>
  <si>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</si>
  <si>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</si>
  <si>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</si>
  <si>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</si>
  <si>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</si>
  <si>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</si>
  <si>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</si>
  <si>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</si>
  <si>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</si>
  <si>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</si>
  <si>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</si>
  <si>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</si>
  <si>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</si>
  <si>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</si>
  <si>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</si>
  <si>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</si>
  <si>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</si>
  <si>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</si>
  <si>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</si>
  <si>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</si>
  <si>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</si>
  <si>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</si>
  <si>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</si>
  <si>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</si>
  <si>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</si>
  <si>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</si>
  <si>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</si>
  <si>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</si>
  <si>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</si>
  <si>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</si>
  <si>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</si>
  <si>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</si>
  <si>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</si>
  <si>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</si>
  <si>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</si>
  <si>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</si>
  <si>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</si>
  <si>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</si>
  <si>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</si>
  <si>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</si>
  <si>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</si>
  <si>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</si>
  <si>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</si>
  <si>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</si>
  <si>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</si>
  <si>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</si>
  <si>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</si>
  <si>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</si>
  <si>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</si>
  <si>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</si>
  <si>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</si>
  <si>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</si>
  <si>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</si>
  <si>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</si>
  <si>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</si>
  <si>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</si>
  <si>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</si>
  <si>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</si>
  <si>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</si>
  <si>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</si>
  <si>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</si>
  <si>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</si>
  <si>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</si>
  <si>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</si>
  <si>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</si>
  <si>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</si>
  <si>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</si>
  <si>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</si>
  <si>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</si>
  <si>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</si>
  <si>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</si>
  <si>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</si>
  <si>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</si>
  <si>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</si>
  <si>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</si>
  <si>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</si>
  <si>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</si>
  <si>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</si>
  <si>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</si>
  <si>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</si>
  <si>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</si>
  <si>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</si>
  <si>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</si>
  <si>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</si>
  <si>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</si>
  <si>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</si>
  <si>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</si>
  <si>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</si>
  <si>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</si>
  <si>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</si>
  <si>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</si>
  <si>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</si>
  <si>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</si>
  <si>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</si>
  <si>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</si>
  <si>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</si>
  <si>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</si>
  <si>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</si>
  <si>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</si>
  <si>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</si>
  <si>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</si>
  <si>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</si>
  <si>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</si>
  <si>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</si>
  <si>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</si>
  <si>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</si>
  <si>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</si>
  <si>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</si>
  <si>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</si>
  <si>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</si>
  <si>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</si>
  <si>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</si>
  <si>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</si>
  <si>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</si>
  <si>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</si>
  <si>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</si>
  <si>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</si>
  <si>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</si>
  <si>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</si>
  <si>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</si>
  <si>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</si>
  <si>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</si>
  <si>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</si>
  <si>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</si>
  <si>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</si>
  <si>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</si>
  <si>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</si>
  <si>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</si>
  <si>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</si>
  <si>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</si>
  <si>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</si>
  <si>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</si>
  <si>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</si>
  <si>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</si>
  <si>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</si>
  <si>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</si>
  <si>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</si>
  <si>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</si>
  <si>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</si>
  <si>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</si>
  <si>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</si>
  <si>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</si>
  <si>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</si>
  <si>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</si>
  <si>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</si>
  <si>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</si>
  <si>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</si>
  <si>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</si>
  <si>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</si>
  <si>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</si>
  <si>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</si>
  <si>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</si>
  <si>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</si>
  <si>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</si>
  <si>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</si>
  <si>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</si>
  <si>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</si>
  <si>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</si>
  <si>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</si>
  <si>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</si>
  <si>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</si>
  <si>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</si>
  <si>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</si>
  <si>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</si>
  <si>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</si>
  <si>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</si>
  <si>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</si>
  <si>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</si>
  <si>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</si>
  <si>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</si>
  <si>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</si>
  <si>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</si>
  <si>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</si>
  <si>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</si>
  <si>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</si>
  <si>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</si>
  <si>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</si>
  <si>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</si>
  <si>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</si>
  <si>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</si>
  <si>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</si>
  <si>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</si>
  <si>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</si>
  <si>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</si>
  <si>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</si>
  <si>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</si>
  <si>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</si>
  <si>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</si>
  <si>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</si>
  <si>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</si>
  <si>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</si>
  <si>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</si>
  <si>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</si>
  <si>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</si>
  <si>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</si>
  <si>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</si>
  <si>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</si>
  <si>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</si>
  <si>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</si>
  <si>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</si>
  <si>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</si>
  <si>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</si>
  <si>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</si>
  <si>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</si>
  <si>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</si>
  <si>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</si>
  <si>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</si>
  <si>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</si>
  <si>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</si>
  <si>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</si>
  <si>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</si>
  <si>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</si>
  <si>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</si>
  <si>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</si>
  <si>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</si>
  <si>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</si>
  <si>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</si>
  <si>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</si>
  <si>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</si>
  <si>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</si>
  <si>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</si>
  <si>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</si>
  <si>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</si>
  <si>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</si>
  <si>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</si>
  <si>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</si>
  <si>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</si>
  <si>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</si>
  <si>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</si>
  <si>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</si>
  <si>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</si>
  <si>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</si>
  <si>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</si>
  <si>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</si>
  <si>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</si>
  <si>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</si>
  <si>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</si>
  <si>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</si>
  <si>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</si>
  <si>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</si>
  <si>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</si>
  <si>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</si>
  <si>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</si>
  <si>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</si>
  <si>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</si>
  <si>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</si>
  <si>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</si>
  <si>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</si>
  <si>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</si>
  <si>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</si>
  <si>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</si>
  <si>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</si>
  <si>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</si>
  <si>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</si>
  <si>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</si>
  <si>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</si>
  <si>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</si>
  <si>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</si>
  <si>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</si>
  <si>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</si>
  <si>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</si>
  <si>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</si>
  <si>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</si>
  <si>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</si>
  <si>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</si>
  <si>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</si>
  <si>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</si>
  <si>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</si>
  <si>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</si>
  <si>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</si>
  <si>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</si>
  <si>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</si>
  <si>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</si>
  <si>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</si>
  <si>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</si>
  <si>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</si>
  <si>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</si>
  <si>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</si>
  <si>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</si>
  <si>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</si>
  <si>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</si>
  <si>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</si>
  <si>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</si>
  <si>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</si>
  <si>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</si>
  <si>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</si>
  <si>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</si>
  <si>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</si>
  <si>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</si>
  <si>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</si>
  <si>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</si>
  <si>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</si>
  <si>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</si>
  <si>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</si>
  <si>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</si>
  <si>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</si>
  <si>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</si>
  <si>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</si>
  <si>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</si>
  <si>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</si>
  <si>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</si>
  <si>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</si>
  <si>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</si>
  <si>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</si>
  <si>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</si>
  <si>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</si>
  <si>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</si>
  <si>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</si>
  <si>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</si>
  <si>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</si>
  <si>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</si>
  <si>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</si>
  <si>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</si>
  <si>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</si>
  <si>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</si>
  <si>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</si>
  <si>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</si>
  <si>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</si>
  <si>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</si>
  <si>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</si>
  <si>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</si>
  <si>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</si>
  <si>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</si>
  <si>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</si>
  <si>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</si>
  <si>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</si>
  <si>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</si>
  <si>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</si>
  <si>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</si>
  <si>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</si>
  <si>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</si>
  <si>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</si>
  <si>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</si>
  <si>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</si>
  <si>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</si>
  <si>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</si>
  <si>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</si>
  <si>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</si>
  <si>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</si>
  <si>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</si>
  <si>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</si>
  <si>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</si>
  <si>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</si>
  <si>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</si>
  <si>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</si>
  <si>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</si>
  <si>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</si>
  <si>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</si>
  <si>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</si>
  <si>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</si>
  <si>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</si>
  <si>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</si>
  <si>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</si>
  <si>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</si>
  <si>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</si>
  <si>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</si>
  <si>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</si>
  <si>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</si>
  <si>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</si>
  <si>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</si>
  <si>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</si>
  <si>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</si>
  <si>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</si>
  <si>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</si>
  <si>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</si>
  <si>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</si>
  <si>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</si>
  <si>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</si>
  <si>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</si>
  <si>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</si>
  <si>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</si>
  <si>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</si>
  <si>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</si>
  <si>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</si>
  <si>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</si>
  <si>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</si>
  <si>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</si>
  <si>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</si>
  <si>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</si>
  <si>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</si>
  <si>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</si>
  <si>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</si>
  <si>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</si>
  <si>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</si>
  <si>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</si>
  <si>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</si>
  <si>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</si>
  <si>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</si>
  <si>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</si>
  <si>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</si>
  <si>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</si>
  <si>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</si>
  <si>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</si>
  <si>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</si>
  <si>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</si>
  <si>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</si>
  <si>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</si>
  <si>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</si>
  <si>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</si>
  <si>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</si>
  <si>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</si>
  <si>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</si>
  <si>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</si>
  <si>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</si>
  <si>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</si>
  <si>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</si>
  <si>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</si>
  <si>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</si>
  <si>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</si>
  <si>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</si>
  <si>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</si>
  <si>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</si>
  <si>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</si>
  <si>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</si>
  <si>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</si>
  <si>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</si>
  <si>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</si>
  <si>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</si>
  <si>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</si>
  <si>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</si>
  <si>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</si>
  <si>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</si>
  <si>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</si>
  <si>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</si>
  <si>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</si>
  <si>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</si>
  <si>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</si>
  <si>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</si>
  <si>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</si>
  <si>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</si>
  <si>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</si>
  <si>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</si>
  <si>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</si>
  <si>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</si>
  <si>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</si>
  <si>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</si>
  <si>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</si>
  <si>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</si>
  <si>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</si>
  <si>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</si>
  <si>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</si>
  <si>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</si>
  <si>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</si>
  <si>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</si>
  <si>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</si>
  <si>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</si>
  <si>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</si>
  <si>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</si>
  <si>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</si>
  <si>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</si>
  <si>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</si>
  <si>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</si>
  <si>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</si>
  <si>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</si>
  <si>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</si>
  <si>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</si>
  <si>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</si>
  <si>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</si>
  <si>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</si>
  <si>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</si>
  <si>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</si>
  <si>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</si>
  <si>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</si>
  <si>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</si>
  <si>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</si>
  <si>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</si>
  <si>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</si>
  <si>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</si>
  <si>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</si>
  <si>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</si>
  <si>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</si>
  <si>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</si>
  <si>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</si>
  <si>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</si>
  <si>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</si>
  <si>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</si>
  <si>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</si>
  <si>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</si>
  <si>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</si>
  <si>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</si>
  <si>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</si>
  <si>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</si>
  <si>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</si>
  <si>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</si>
  <si>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</si>
  <si>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</si>
  <si>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</si>
  <si>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</si>
  <si>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</si>
  <si>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</si>
  <si>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</si>
  <si>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</si>
  <si>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</si>
  <si>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</si>
  <si>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</si>
  <si>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</si>
  <si>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</si>
  <si>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</si>
  <si>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</si>
  <si>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</si>
  <si>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</si>
  <si>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</si>
  <si>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</si>
  <si>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</si>
  <si>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</si>
  <si>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</si>
  <si>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</si>
  <si>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</si>
  <si>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</si>
  <si>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</si>
  <si>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</si>
  <si>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</si>
  <si>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</si>
  <si>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</si>
  <si>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</si>
  <si>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</si>
  <si>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</si>
  <si>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</si>
  <si>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</si>
  <si>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</si>
  <si>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</si>
  <si>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</si>
  <si>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</si>
  <si>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</si>
  <si>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</si>
  <si>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</si>
  <si>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</si>
  <si>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</si>
  <si>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</si>
  <si>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</si>
  <si>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</si>
  <si>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</si>
  <si>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</si>
  <si>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</si>
  <si>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</si>
  <si>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</si>
  <si>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</si>
  <si>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</si>
  <si>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</si>
  <si>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</si>
  <si>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</si>
  <si>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</si>
  <si>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</si>
  <si>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</si>
  <si>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</si>
  <si>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</si>
  <si>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</si>
  <si>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</si>
  <si>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</si>
  <si>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</si>
  <si>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</si>
  <si>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</si>
  <si>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</si>
  <si>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</si>
  <si>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</si>
  <si>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</si>
  <si>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</si>
  <si>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</si>
  <si>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</si>
  <si>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</si>
  <si>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</si>
  <si>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</si>
  <si>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</si>
  <si>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</si>
  <si>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</si>
  <si>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</si>
  <si>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</si>
  <si>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</si>
  <si>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</si>
  <si>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</si>
  <si>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</si>
  <si>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</si>
  <si>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</si>
  <si>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</si>
  <si>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</si>
  <si>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</si>
  <si>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</si>
  <si>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</si>
  <si>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</si>
  <si>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</si>
  <si>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</si>
  <si>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</si>
  <si>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</si>
  <si>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</si>
  <si>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</si>
  <si>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</si>
  <si>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</si>
  <si>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</si>
  <si>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</si>
  <si>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</si>
  <si>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</si>
  <si>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</si>
  <si>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</si>
  <si>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</si>
  <si>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</si>
  <si>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</si>
  <si>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</si>
  <si>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</si>
  <si>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</si>
  <si>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</si>
  <si>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</si>
  <si>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</si>
  <si>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</si>
  <si>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</si>
  <si>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</si>
  <si>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</si>
  <si>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</si>
  <si>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</si>
  <si>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</si>
  <si>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</si>
  <si>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</si>
  <si>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</si>
  <si>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</si>
  <si>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</si>
  <si>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</si>
  <si>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</si>
  <si>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</si>
  <si>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</si>
  <si>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</si>
  <si>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</si>
  <si>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</si>
  <si>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</si>
  <si>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</si>
  <si>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</si>
  <si>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</si>
  <si>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</si>
  <si>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</si>
  <si>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</si>
  <si>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</si>
  <si>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</si>
  <si>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</si>
  <si>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</si>
  <si>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</si>
  <si>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</si>
  <si>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</si>
  <si>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</si>
  <si>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</si>
  <si>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</si>
  <si>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</si>
  <si>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</si>
  <si>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</si>
  <si>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</si>
  <si>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</si>
  <si>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</si>
  <si>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</si>
  <si>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</si>
  <si>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</si>
  <si>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</si>
  <si>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</si>
  <si>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</si>
  <si>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</si>
  <si>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</si>
  <si>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</si>
  <si>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</si>
  <si>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</si>
  <si>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</si>
  <si>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</si>
  <si>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</si>
  <si>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</si>
  <si>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</si>
  <si>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</si>
  <si>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</si>
  <si>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</si>
  <si>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</si>
  <si>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</si>
  <si>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</si>
  <si>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</si>
  <si>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</si>
  <si>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</si>
  <si>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</si>
  <si>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</si>
  <si>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</si>
  <si>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</si>
  <si>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</si>
  <si>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</si>
  <si>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</si>
  <si>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</si>
  <si>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</si>
  <si>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</si>
  <si>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</si>
  <si>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</si>
  <si>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</si>
  <si>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</si>
  <si>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</si>
  <si>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</si>
  <si>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</si>
  <si>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</si>
  <si>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</si>
  <si>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</si>
  <si>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</si>
  <si>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</si>
  <si>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</si>
  <si>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</si>
  <si>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</si>
  <si>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</si>
  <si>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</si>
  <si>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</si>
  <si>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</si>
  <si>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</si>
  <si>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</si>
  <si>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</si>
  <si>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</si>
  <si>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</si>
  <si>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</si>
  <si>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</si>
  <si>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</si>
  <si>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</si>
  <si>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</si>
  <si>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</si>
  <si>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</si>
  <si>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</si>
  <si>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</si>
  <si>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</si>
  <si>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</si>
  <si>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</si>
  <si>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</si>
  <si>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</si>
  <si>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</si>
  <si>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</si>
  <si>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</si>
  <si>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</si>
  <si>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</si>
  <si>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</si>
  <si>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</si>
  <si>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</si>
  <si>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</si>
  <si>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</si>
  <si>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</si>
  <si>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</si>
  <si>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</si>
  <si>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</si>
  <si>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</si>
  <si>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</si>
  <si>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</si>
  <si>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</si>
  <si>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</si>
  <si>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</si>
  <si>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</si>
  <si>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</si>
  <si>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</si>
  <si>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</si>
  <si>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</si>
  <si>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</si>
  <si>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</si>
  <si>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</si>
  <si>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</si>
  <si>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</si>
  <si>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</si>
  <si>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</si>
  <si>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</si>
  <si>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</si>
  <si>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</si>
  <si>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</si>
  <si>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</si>
  <si>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</si>
  <si>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</si>
  <si>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</si>
  <si>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</si>
  <si>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</si>
  <si>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</si>
  <si>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</si>
  <si>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</si>
  <si>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</si>
  <si>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</si>
  <si>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</si>
  <si>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</si>
  <si>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</si>
  <si>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</si>
  <si>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</si>
  <si>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</si>
  <si>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</si>
  <si>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</si>
  <si>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</si>
  <si>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</si>
  <si>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</si>
  <si>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</si>
  <si>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</si>
  <si>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</si>
  <si>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</si>
  <si>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</si>
  <si>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</si>
  <si>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</si>
  <si>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</si>
  <si>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</si>
  <si>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</si>
  <si>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</si>
  <si>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</si>
  <si>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</si>
  <si>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</si>
  <si>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</si>
  <si>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</si>
  <si>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</si>
  <si>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</si>
  <si>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</si>
  <si>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</si>
  <si>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</si>
  <si>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</si>
  <si>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</si>
  <si>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</si>
  <si>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</si>
  <si>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</si>
  <si>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</si>
  <si>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</si>
  <si>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</si>
  <si>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</si>
  <si>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</si>
  <si>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</si>
  <si>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</si>
  <si>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</si>
  <si>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</si>
  <si>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</si>
  <si>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</si>
  <si>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</si>
  <si>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</si>
  <si>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</si>
  <si>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</si>
  <si>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</si>
  <si>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</si>
  <si>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</si>
  <si>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</si>
  <si>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</si>
  <si>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</si>
  <si>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</si>
  <si>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</si>
  <si>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</si>
  <si>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</si>
  <si>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</si>
  <si>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</si>
  <si>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</si>
  <si>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</si>
  <si>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</si>
  <si>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</si>
  <si>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</si>
  <si>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</si>
  <si>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</si>
  <si>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</si>
  <si>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</si>
  <si>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</si>
  <si>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</si>
  <si>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</si>
  <si>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</si>
  <si>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</si>
  <si>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</si>
  <si>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</si>
  <si>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</si>
  <si>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</si>
  <si>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</si>
  <si>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</si>
  <si>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</si>
  <si>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</si>
  <si>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</si>
  <si>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</si>
  <si>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</si>
  <si>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</si>
  <si>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</si>
  <si>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</si>
  <si>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</si>
  <si>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</si>
  <si>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</si>
  <si>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</si>
  <si>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</si>
  <si>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</si>
  <si>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</si>
  <si>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</si>
  <si>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</si>
  <si>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</si>
  <si>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</si>
  <si>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</si>
  <si>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</si>
  <si>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</si>
  <si>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</si>
  <si>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</si>
  <si>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</si>
  <si>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</si>
  <si>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</si>
  <si>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</si>
  <si>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</si>
  <si>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</si>
  <si>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</si>
  <si>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</si>
  <si>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</si>
  <si>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</si>
  <si>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</si>
  <si>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</si>
  <si>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</si>
  <si>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</si>
  <si>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</si>
  <si>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</si>
  <si>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</si>
  <si>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</si>
  <si>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</si>
  <si>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</si>
  <si>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</si>
  <si>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</si>
  <si>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</si>
  <si>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</si>
  <si>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</si>
  <si>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</si>
  <si>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</si>
  <si>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</si>
  <si>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</si>
  <si>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</si>
  <si>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</si>
  <si>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</si>
  <si>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</si>
  <si>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</si>
  <si>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</si>
  <si>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</si>
  <si>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</si>
  <si>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</si>
  <si>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</si>
  <si>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</si>
  <si>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</si>
  <si>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</si>
  <si>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</si>
  <si>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</si>
  <si>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</si>
  <si>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</si>
  <si>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</si>
  <si>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</si>
  <si>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</si>
  <si>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</si>
  <si>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</si>
  <si>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</si>
  <si>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</si>
  <si>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</si>
  <si>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</si>
  <si>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</si>
  <si>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</si>
  <si>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</si>
  <si>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</si>
  <si>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</si>
  <si>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</si>
  <si>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</si>
  <si>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</si>
  <si>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</si>
  <si>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</si>
  <si>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</si>
  <si>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</si>
  <si>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</si>
  <si>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</si>
  <si>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</si>
  <si>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</si>
  <si>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</si>
  <si>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</si>
  <si>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</si>
  <si>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</si>
  <si>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</si>
  <si>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</si>
  <si>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</si>
  <si>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</si>
  <si>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</si>
  <si>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</si>
  <si>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</si>
  <si>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</si>
  <si>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</si>
  <si>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</si>
  <si>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</si>
  <si>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</si>
  <si>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</si>
  <si>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</si>
  <si>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</si>
  <si>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</si>
  <si>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</si>
  <si>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</si>
  <si>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</si>
  <si>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</si>
  <si>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</si>
  <si>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</si>
  <si>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</si>
  <si>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</si>
  <si>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</si>
  <si>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</si>
  <si>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</si>
  <si>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</si>
  <si>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</si>
  <si>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</si>
  <si>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</si>
  <si>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</si>
  <si>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</si>
  <si>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</si>
  <si>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</si>
  <si>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</si>
  <si>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</si>
  <si>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</si>
  <si>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</si>
  <si>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</si>
  <si>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</si>
  <si>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</si>
  <si>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</si>
  <si>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</si>
  <si>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</si>
  <si>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</si>
  <si>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</si>
  <si>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</si>
  <si>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</si>
  <si>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</si>
  <si>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</si>
  <si>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</si>
  <si>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</si>
  <si>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</si>
  <si>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</si>
  <si>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</si>
  <si>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</si>
  <si>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</si>
  <si>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</si>
  <si>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</si>
  <si>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</si>
  <si>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</si>
  <si>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</si>
  <si>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</si>
  <si>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</si>
  <si>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</si>
  <si>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</si>
  <si>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</si>
  <si>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</si>
  <si>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</si>
  <si>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</si>
  <si>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</si>
  <si>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</si>
  <si>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</si>
  <si>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</si>
  <si>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</si>
  <si>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</si>
  <si>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</si>
  <si>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</si>
  <si>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</si>
  <si>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</si>
  <si>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</si>
  <si>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</si>
  <si>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</si>
  <si>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</si>
  <si>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</si>
  <si>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</si>
  <si>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</si>
  <si>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</si>
  <si>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</si>
  <si>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</si>
  <si>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</si>
  <si>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</si>
  <si>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</si>
  <si>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</si>
  <si>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</si>
  <si>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</si>
  <si>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</si>
  <si>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</si>
  <si>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</si>
  <si>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</si>
  <si>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</si>
  <si>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</si>
  <si>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</si>
  <si>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</si>
  <si>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</si>
  <si>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</si>
  <si>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</si>
  <si>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</si>
  <si>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</si>
  <si>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</si>
  <si>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</si>
  <si>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</si>
  <si>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</si>
  <si>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</si>
  <si>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</si>
  <si>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</si>
  <si>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</si>
  <si>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</si>
  <si>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</si>
  <si>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</si>
  <si>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</si>
  <si>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</si>
  <si>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</si>
  <si>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</si>
  <si>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</si>
  <si>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</si>
  <si>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</si>
  <si>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</si>
  <si>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</si>
  <si>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</si>
  <si>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</si>
  <si>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</si>
  <si>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</si>
  <si>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</si>
  <si>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</si>
  <si>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</si>
  <si>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</si>
  <si>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</si>
  <si>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</si>
  <si>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</si>
  <si>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</si>
  <si>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</si>
  <si>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</si>
  <si>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</si>
  <si>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</si>
  <si>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</si>
  <si>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</si>
  <si>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</si>
  <si>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</si>
  <si>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</si>
  <si>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</si>
  <si>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</si>
  <si>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</si>
  <si>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</si>
  <si>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</si>
  <si>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</si>
  <si>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</si>
  <si>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</si>
  <si>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</si>
  <si>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</si>
  <si>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</si>
  <si>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</si>
  <si>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</si>
  <si>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</si>
  <si>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</si>
  <si>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</si>
  <si>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</si>
  <si>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</si>
  <si>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</si>
  <si>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</si>
  <si>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</si>
  <si>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</si>
  <si>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</si>
  <si>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</si>
  <si>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</si>
  <si>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</si>
  <si>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</si>
  <si>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</si>
  <si>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</si>
  <si>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</si>
  <si>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</si>
  <si>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</si>
  <si>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</si>
  <si>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</si>
  <si>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</si>
  <si>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</si>
  <si>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</si>
  <si>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</si>
  <si>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</si>
  <si>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</si>
  <si>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</si>
  <si>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</si>
  <si>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</si>
  <si>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</si>
  <si>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</si>
  <si>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</si>
  <si>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</si>
  <si>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</si>
  <si>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</si>
  <si>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</si>
  <si>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</si>
  <si>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</si>
  <si>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</si>
  <si>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</si>
  <si>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</si>
  <si>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</si>
  <si>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</si>
  <si>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</si>
  <si>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</si>
  <si>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</si>
  <si>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</si>
  <si>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</si>
  <si>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</si>
  <si>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</si>
  <si>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</si>
  <si>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</si>
  <si>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</si>
  <si>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</si>
  <si>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</si>
  <si>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</si>
  <si>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</si>
  <si>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</si>
  <si>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</si>
  <si>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</si>
  <si>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</si>
  <si>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</si>
  <si>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</si>
  <si>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</si>
  <si>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</si>
  <si>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</si>
  <si>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</si>
  <si>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</si>
  <si>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</si>
  <si>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</si>
  <si>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</si>
  <si>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</si>
  <si>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</si>
  <si>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</si>
  <si>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</si>
  <si>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</si>
  <si>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</si>
  <si>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</si>
  <si>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</si>
  <si>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</si>
  <si>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</si>
  <si>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</si>
  <si>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</si>
  <si>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</si>
  <si>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</si>
  <si>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</si>
  <si>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</si>
  <si>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</si>
  <si>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</si>
  <si>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</si>
  <si>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</si>
  <si>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</si>
  <si>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</si>
  <si>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</si>
  <si>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</si>
  <si>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</si>
  <si>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</si>
  <si>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</si>
  <si>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</si>
  <si>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</si>
  <si>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</si>
  <si>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</si>
  <si>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</si>
  <si>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</si>
  <si>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</si>
  <si>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</si>
  <si>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</si>
  <si>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</si>
  <si>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</si>
  <si>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</si>
  <si>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</si>
  <si>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</si>
  <si>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</si>
  <si>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</si>
  <si>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</si>
  <si>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</si>
  <si>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</si>
  <si>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</si>
  <si>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</si>
  <si>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</si>
  <si>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</si>
  <si>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</si>
  <si>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</si>
  <si>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</si>
  <si>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</si>
  <si>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</si>
  <si>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</si>
  <si>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</si>
  <si>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</si>
  <si>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</si>
  <si>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</si>
  <si>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</si>
  <si>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</si>
  <si>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</si>
  <si>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</si>
  <si>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</si>
  <si>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</si>
  <si>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</si>
  <si>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</si>
  <si>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</si>
  <si>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</si>
  <si>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</si>
  <si>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</si>
  <si>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</si>
  <si>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</si>
  <si>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</si>
  <si>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</si>
  <si>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</si>
  <si>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</si>
  <si>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</si>
  <si>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</si>
  <si>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</si>
  <si>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</si>
  <si>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</si>
  <si>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</si>
  <si>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</si>
  <si>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</si>
  <si>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</si>
  <si>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</si>
  <si>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</si>
  <si>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</si>
  <si>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</si>
  <si>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</si>
  <si>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</si>
  <si>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</si>
  <si>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</si>
  <si>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</si>
  <si>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</si>
  <si>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</si>
  <si>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</si>
  <si>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</si>
  <si>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</si>
  <si>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</si>
  <si>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</si>
  <si>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</si>
  <si>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</si>
  <si>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</si>
  <si>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</si>
  <si>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</si>
  <si>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</si>
  <si>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</si>
  <si>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</si>
  <si>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</si>
  <si>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</si>
  <si>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</si>
  <si>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</si>
  <si>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</si>
  <si>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</si>
  <si>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</si>
  <si>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</si>
  <si>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</si>
  <si>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</si>
  <si>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</si>
  <si>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</si>
  <si>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</si>
  <si>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</si>
  <si>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</si>
  <si>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</si>
  <si>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</si>
  <si>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</si>
  <si>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</si>
  <si>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</si>
  <si>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</si>
  <si>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</si>
  <si>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</si>
  <si>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</si>
  <si>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</si>
  <si>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</si>
  <si>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</si>
  <si>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</si>
  <si>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</si>
  <si>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</si>
  <si>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</si>
  <si>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</si>
  <si>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</si>
  <si>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</si>
  <si>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</si>
  <si>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</si>
  <si>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</si>
  <si>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</si>
  <si>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</si>
  <si>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</si>
  <si>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</si>
  <si>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</si>
  <si>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</si>
  <si>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</si>
  <si>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</si>
  <si>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</si>
  <si>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</si>
  <si>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</si>
  <si>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</si>
  <si>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</si>
  <si>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</si>
  <si>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</si>
  <si>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</si>
  <si>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</si>
  <si>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</si>
  <si>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</si>
  <si>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</si>
  <si>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</si>
  <si>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</si>
  <si>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</si>
  <si>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</si>
  <si>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</si>
  <si>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</si>
  <si>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</si>
  <si>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</si>
  <si>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</si>
  <si>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</si>
  <si>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</si>
  <si>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</si>
  <si>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</si>
  <si>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</si>
  <si>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</si>
  <si>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</si>
  <si>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</si>
  <si>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</si>
  <si>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</si>
  <si>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</si>
  <si>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</si>
  <si>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</si>
  <si>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</si>
  <si>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</si>
  <si>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</si>
  <si>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</si>
  <si>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</si>
  <si>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</si>
  <si>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</si>
  <si>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</si>
  <si>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</si>
  <si>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</si>
  <si>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</si>
  <si>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</si>
  <si>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</si>
  <si>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</si>
  <si>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</si>
  <si>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</si>
  <si>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</si>
  <si>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</si>
  <si>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</si>
  <si>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</si>
  <si>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</si>
  <si>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</si>
  <si>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</si>
  <si>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</si>
  <si>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</si>
  <si>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</si>
  <si>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</si>
  <si>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</si>
  <si>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</si>
  <si>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</si>
  <si>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</si>
  <si>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</si>
  <si>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</si>
  <si>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</si>
  <si>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</si>
  <si>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</si>
  <si>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</si>
  <si>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</si>
  <si>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</si>
  <si>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</si>
  <si>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</si>
  <si>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</si>
  <si>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</si>
  <si>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</si>
  <si>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</si>
  <si>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</si>
  <si>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</si>
  <si>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</si>
  <si>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</si>
  <si>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</si>
  <si>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</si>
  <si>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</si>
  <si>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</si>
  <si>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</si>
  <si>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</si>
  <si>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</si>
  <si>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</si>
  <si>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</si>
  <si>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</si>
  <si>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</si>
  <si>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</si>
  <si>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</si>
  <si>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</si>
  <si>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</si>
  <si>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</si>
  <si>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</si>
  <si>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</si>
  <si>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</si>
  <si>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</si>
  <si>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</si>
  <si>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</si>
  <si>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</si>
  <si>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</si>
  <si>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</si>
  <si>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</si>
  <si>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</si>
  <si>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</si>
  <si>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</si>
  <si>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</si>
  <si>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</si>
  <si>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</si>
  <si>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</si>
  <si>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</si>
  <si>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</si>
  <si>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</si>
  <si>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</si>
  <si>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</si>
  <si>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</si>
  <si>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</si>
  <si>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</si>
  <si>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</si>
  <si>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</si>
  <si>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</si>
  <si>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</si>
  <si>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</si>
  <si>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</si>
  <si>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</si>
  <si>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</si>
  <si>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</si>
  <si>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</si>
  <si>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</si>
  <si>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</si>
  <si>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</si>
  <si>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</si>
  <si>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</si>
  <si>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</si>
  <si>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</si>
  <si>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</si>
  <si>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</si>
  <si>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</si>
  <si>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</si>
  <si>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</si>
  <si>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</si>
  <si>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</si>
  <si>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</si>
  <si>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</si>
  <si>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</si>
  <si>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</si>
  <si>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</si>
  <si>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</si>
  <si>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</si>
  <si>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</si>
  <si>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</si>
  <si>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</si>
  <si>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</si>
  <si>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</si>
  <si>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</si>
  <si>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</si>
  <si>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</si>
  <si>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</si>
  <si>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</si>
  <si>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</si>
  <si>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</si>
  <si>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</si>
  <si>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</si>
  <si>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</si>
  <si>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</si>
  <si>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</si>
  <si>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</si>
  <si>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</si>
  <si>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</si>
  <si>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</si>
  <si>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</si>
  <si>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</si>
  <si>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</si>
  <si>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</si>
  <si>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</si>
  <si>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</si>
  <si>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</si>
  <si>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</si>
  <si>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</si>
  <si>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</si>
  <si>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</si>
  <si>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</si>
  <si>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</si>
  <si>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</si>
  <si>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</si>
  <si>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</si>
  <si>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</si>
  <si>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</si>
  <si>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</si>
  <si>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</si>
  <si>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</si>
  <si>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</si>
  <si>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</si>
  <si>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</si>
  <si>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</si>
  <si>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</si>
  <si>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</si>
  <si>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</si>
  <si>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</si>
  <si>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</si>
  <si>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</si>
  <si>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</si>
  <si>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</si>
  <si>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</si>
  <si>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</si>
  <si>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</si>
  <si>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</si>
  <si>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</si>
  <si>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</si>
  <si>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</si>
  <si>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</si>
  <si>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</si>
  <si>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</si>
  <si>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</si>
  <si>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</si>
  <si>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</si>
  <si>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</si>
  <si>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</si>
  <si>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</si>
  <si>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</si>
  <si>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</si>
  <si>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</si>
  <si>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</si>
  <si>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</si>
  <si>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</si>
  <si>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</si>
  <si>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</si>
  <si>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</si>
  <si>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</si>
  <si>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</si>
  <si>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</si>
  <si>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</si>
  <si>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</si>
  <si>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</si>
  <si>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</si>
  <si>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</si>
  <si>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</si>
  <si>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</si>
  <si>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</si>
  <si>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</si>
  <si>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</si>
  <si>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</si>
  <si>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</si>
  <si>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</si>
  <si>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</si>
  <si>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</si>
  <si>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</si>
  <si>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</si>
  <si>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</si>
  <si>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</si>
  <si>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</si>
  <si>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</si>
  <si>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</si>
  <si>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</si>
  <si>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</si>
  <si>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</si>
  <si>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</si>
  <si>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</si>
  <si>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</si>
  <si>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</si>
  <si>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</si>
  <si>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</si>
  <si>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</si>
  <si>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</si>
  <si>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</si>
  <si>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</si>
  <si>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</si>
  <si>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</si>
  <si>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</si>
  <si>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</si>
  <si>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</si>
  <si>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</si>
  <si>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</si>
  <si>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</si>
  <si>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</si>
  <si>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</si>
  <si>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</si>
  <si>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</si>
  <si>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</si>
  <si>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</si>
  <si>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</si>
  <si>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</si>
  <si>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</si>
  <si>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</si>
  <si>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</si>
  <si>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</si>
  <si>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</si>
  <si>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</si>
  <si>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</si>
  <si>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</si>
  <si>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</si>
  <si>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</si>
  <si>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</si>
  <si>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</si>
  <si>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</si>
  <si>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</si>
  <si>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</si>
  <si>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</si>
  <si>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</si>
  <si>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</si>
  <si>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</si>
  <si>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</si>
  <si>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</si>
  <si>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</si>
  <si>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</si>
  <si>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</si>
  <si>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</si>
  <si>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</si>
  <si>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</si>
  <si>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</si>
  <si>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</si>
  <si>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</si>
  <si>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</si>
  <si>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</si>
  <si>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</si>
  <si>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</si>
  <si>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</si>
  <si>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</si>
  <si>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</si>
  <si>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</si>
  <si>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</si>
  <si>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</si>
  <si>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</si>
  <si>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</si>
  <si>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</si>
  <si>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</si>
  <si>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</si>
  <si>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</si>
  <si>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</si>
  <si>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</si>
  <si>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</si>
  <si>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</si>
  <si>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</si>
  <si>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</si>
  <si>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</si>
  <si>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</si>
  <si>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</si>
  <si>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</si>
  <si>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</si>
  <si>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</si>
  <si>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</si>
  <si>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</si>
  <si>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</si>
  <si>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</si>
  <si>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</si>
  <si>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</si>
  <si>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</si>
  <si>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</si>
  <si>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</si>
  <si>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</si>
  <si>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</si>
  <si>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</si>
  <si>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</si>
  <si>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</si>
  <si>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</si>
  <si>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</si>
  <si>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</si>
  <si>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</si>
  <si>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</si>
  <si>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</si>
  <si>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</si>
  <si>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</si>
  <si>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</si>
  <si>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</si>
  <si>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</si>
  <si>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</si>
  <si>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</si>
  <si>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</si>
  <si>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</si>
  <si>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</si>
  <si>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</si>
  <si>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</si>
  <si>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</si>
  <si>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</si>
  <si>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</si>
  <si>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</si>
  <si>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</si>
  <si>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</si>
  <si>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</si>
  <si>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</si>
  <si>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</si>
  <si>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</si>
  <si>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</si>
  <si>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</si>
  <si>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</si>
  <si>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</si>
  <si>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</si>
  <si>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</si>
  <si>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</si>
  <si>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</si>
  <si>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</si>
  <si>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</si>
  <si>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</si>
  <si>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</si>
  <si>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</si>
  <si>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</si>
  <si>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</si>
  <si>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</si>
  <si>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</si>
  <si>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</si>
  <si>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</si>
  <si>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</si>
  <si>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</si>
  <si>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</si>
  <si>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</si>
  <si>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</si>
  <si>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</si>
  <si>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</si>
  <si>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</si>
  <si>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</si>
  <si>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</si>
  <si>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</si>
  <si>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</si>
  <si>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</si>
  <si>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</si>
  <si>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</si>
  <si>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</si>
  <si>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</si>
  <si>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</si>
  <si>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</si>
  <si>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</si>
  <si>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</si>
  <si>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</si>
  <si>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</si>
  <si>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</si>
  <si>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</si>
  <si>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</si>
  <si>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</si>
  <si>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</si>
  <si>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</si>
  <si>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</si>
  <si>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</si>
  <si>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</si>
  <si>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</si>
  <si>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</si>
  <si>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</si>
  <si>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</si>
  <si>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</si>
  <si>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</si>
  <si>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</si>
  <si>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</si>
  <si>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</si>
  <si>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</si>
  <si>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</si>
  <si>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</si>
  <si>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</si>
  <si>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</si>
  <si>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</si>
  <si>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</si>
  <si>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</si>
  <si>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</si>
  <si>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</si>
  <si>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</si>
  <si>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</si>
  <si>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</si>
  <si>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</si>
  <si>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</si>
  <si>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</si>
  <si>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</si>
  <si>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</si>
  <si>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</si>
  <si>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</si>
  <si>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</si>
  <si>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</si>
  <si>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</si>
  <si>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</si>
  <si>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</si>
  <si>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</si>
  <si>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</si>
  <si>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</si>
  <si>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</si>
  <si>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</si>
  <si>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</si>
  <si>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</si>
  <si>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</si>
  <si>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</si>
  <si>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</si>
  <si>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</si>
  <si>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</si>
  <si>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</si>
  <si>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</si>
  <si>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</si>
  <si>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</si>
  <si>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</si>
  <si>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</si>
  <si>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</si>
  <si>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</si>
  <si>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</si>
  <si>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</si>
  <si>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</si>
  <si>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</si>
  <si>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</si>
  <si>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</si>
  <si>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</si>
  <si>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</si>
  <si>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</si>
  <si>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</si>
  <si>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</si>
  <si>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</si>
  <si>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</si>
  <si>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</si>
  <si>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</si>
  <si>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</si>
  <si>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</si>
  <si>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</si>
  <si>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</si>
  <si>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</si>
  <si>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</si>
  <si>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</si>
  <si>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</si>
  <si>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</si>
  <si>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</si>
  <si>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</si>
  <si>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</si>
  <si>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</si>
  <si>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</si>
  <si>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</si>
  <si>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</si>
  <si>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</si>
  <si>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</si>
  <si>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</si>
  <si>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</si>
  <si>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</si>
  <si>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</si>
  <si>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</si>
  <si>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</si>
  <si>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</si>
  <si>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</si>
  <si>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</si>
  <si>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</si>
  <si>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</si>
  <si>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</si>
  <si>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</si>
  <si>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</si>
  <si>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</si>
  <si>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</si>
  <si>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</si>
  <si>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</si>
  <si>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</si>
  <si>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</si>
  <si>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</si>
  <si>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</si>
  <si>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</si>
  <si>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</si>
  <si>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</si>
  <si>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</si>
  <si>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</si>
  <si>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</si>
  <si>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</si>
  <si>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</si>
  <si>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</si>
  <si>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</si>
  <si>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</si>
  <si>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</si>
  <si>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</si>
  <si>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</si>
  <si>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</si>
  <si>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</si>
  <si>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</si>
  <si>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</si>
  <si>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</si>
  <si>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</si>
  <si>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</si>
  <si>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</si>
  <si>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</si>
  <si>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</si>
  <si>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</si>
  <si>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</si>
  <si>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</si>
  <si>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</si>
  <si>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</si>
  <si>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</si>
  <si>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</si>
  <si>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</si>
  <si>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</si>
  <si>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</si>
  <si>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</si>
  <si>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</si>
  <si>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</si>
  <si>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</si>
  <si>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</si>
  <si>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</si>
  <si>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</si>
  <si>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</si>
  <si>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</si>
  <si>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</si>
  <si>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</si>
  <si>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</si>
  <si>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</si>
  <si>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</si>
  <si>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</si>
  <si>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</si>
  <si>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</si>
  <si>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</si>
  <si>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</si>
  <si>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</si>
  <si>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</si>
  <si>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</si>
  <si>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</si>
  <si>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</si>
  <si>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</si>
  <si>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</si>
  <si>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</si>
  <si>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</si>
  <si>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</si>
  <si>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</si>
  <si>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</si>
  <si>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</si>
  <si>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</si>
  <si>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</si>
  <si>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</si>
  <si>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</si>
  <si>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</si>
  <si>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</si>
  <si>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</si>
  <si>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</si>
  <si>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</si>
  <si>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</si>
  <si>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</si>
  <si>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</si>
  <si>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</si>
  <si>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</si>
  <si>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</si>
  <si>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</si>
  <si>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</si>
  <si>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</si>
  <si>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</si>
  <si>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</si>
  <si>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</si>
  <si>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</si>
  <si>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</si>
  <si>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</si>
  <si>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</si>
  <si>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</si>
  <si>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</si>
  <si>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</si>
  <si>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</si>
  <si>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</si>
  <si>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</si>
  <si>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</si>
  <si>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</si>
  <si>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</si>
  <si>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</si>
  <si>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</si>
  <si>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</si>
  <si>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</si>
  <si>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</si>
  <si>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</si>
  <si>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</si>
  <si>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</si>
  <si>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</si>
  <si>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</si>
  <si>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</si>
  <si>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</si>
  <si>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</si>
  <si>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</si>
  <si>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</si>
  <si>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</si>
  <si>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</si>
  <si>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</si>
  <si>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</si>
  <si>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</si>
  <si>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</si>
  <si>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</si>
  <si>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</si>
  <si>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</si>
  <si>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</si>
  <si>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</si>
  <si>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</si>
  <si>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</si>
  <si>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</si>
  <si>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</si>
  <si>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</si>
  <si>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</si>
  <si>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</si>
  <si>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</si>
  <si>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</si>
  <si>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</si>
  <si>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</si>
  <si>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</si>
  <si>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</si>
  <si>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</si>
  <si>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</si>
  <si>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</si>
  <si>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</si>
  <si>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</si>
  <si>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</si>
  <si>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</si>
  <si>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</si>
  <si>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</si>
  <si>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</si>
  <si>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</si>
  <si>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</si>
  <si>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</si>
  <si>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</si>
  <si>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</si>
  <si>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</si>
  <si>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</si>
  <si>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</si>
  <si>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</si>
  <si>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</si>
  <si>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</si>
  <si>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</si>
  <si>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</si>
  <si>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</si>
  <si>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</si>
  <si>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</si>
  <si>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</si>
  <si>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</si>
  <si>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</si>
  <si>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</si>
  <si>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</si>
  <si>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</si>
  <si>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</si>
  <si>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</si>
  <si>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</si>
  <si>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</si>
  <si>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</si>
  <si>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</si>
  <si>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</si>
  <si>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</si>
  <si>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</si>
  <si>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</si>
  <si>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</si>
  <si>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</si>
  <si>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</si>
  <si>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</si>
  <si>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</si>
  <si>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</si>
  <si>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</si>
  <si>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</si>
  <si>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</si>
  <si>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</si>
  <si>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</si>
  <si>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</si>
  <si>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</si>
  <si>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</si>
  <si>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</si>
  <si>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</si>
  <si>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</si>
  <si>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</si>
  <si>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</si>
  <si>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</si>
  <si>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</si>
  <si>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</si>
  <si>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</si>
  <si>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</si>
  <si>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</si>
  <si>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</si>
  <si>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</si>
  <si>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</si>
  <si>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</si>
  <si>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</si>
  <si>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</si>
  <si>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</si>
  <si>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</si>
  <si>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</si>
  <si>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</si>
  <si>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</si>
  <si>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</si>
  <si>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</si>
  <si>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</si>
  <si>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</si>
  <si>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</si>
  <si>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</si>
  <si>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</si>
  <si>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</si>
  <si>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</si>
  <si>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</si>
  <si>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</si>
  <si>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</si>
  <si>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</si>
  <si>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</si>
  <si>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</si>
  <si>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</si>
  <si>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</si>
  <si>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</si>
  <si>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</si>
  <si>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</si>
  <si>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</si>
  <si>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</si>
  <si>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</si>
  <si>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</si>
  <si>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</si>
  <si>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</si>
  <si>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</si>
  <si>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</si>
  <si>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</si>
  <si>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</si>
  <si>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</si>
  <si>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</si>
  <si>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</si>
  <si>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</si>
  <si>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</si>
  <si>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</si>
  <si>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</si>
  <si>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</si>
  <si>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</si>
  <si>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</si>
  <si>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</si>
  <si>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</si>
  <si>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</si>
  <si>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</si>
  <si>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</si>
  <si>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</si>
  <si>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</si>
  <si>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</si>
  <si>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</si>
  <si>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</si>
  <si>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</si>
  <si>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</si>
  <si>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</si>
  <si>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</si>
  <si>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</si>
  <si>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</si>
  <si>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</si>
  <si>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</si>
  <si>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</si>
  <si>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</si>
  <si>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</si>
  <si>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</si>
  <si>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</si>
  <si>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</si>
  <si>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</si>
  <si>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</si>
  <si>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</si>
  <si>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</si>
  <si>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</si>
  <si>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</si>
  <si>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</si>
  <si>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</si>
  <si>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</si>
  <si>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</si>
  <si>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</si>
  <si>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</si>
  <si>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</si>
  <si>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</si>
  <si>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</si>
  <si>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</si>
  <si>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</si>
  <si>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</si>
  <si>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</si>
  <si>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</si>
  <si>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</si>
  <si>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</si>
  <si>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</si>
  <si>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</si>
  <si>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</si>
  <si>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</si>
  <si>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</si>
  <si>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</si>
  <si>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</si>
  <si>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</si>
  <si>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</si>
  <si>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</si>
  <si>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</si>
  <si>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</si>
  <si>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</si>
  <si>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</si>
  <si>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</si>
  <si>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</si>
  <si>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</si>
  <si>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</si>
  <si>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</si>
  <si>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</si>
  <si>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</si>
  <si>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</si>
  <si>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</si>
  <si>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</si>
  <si>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</si>
  <si>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</si>
  <si>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</si>
  <si>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</si>
  <si>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</si>
  <si>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</si>
  <si>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</si>
  <si>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</si>
  <si>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</si>
  <si>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</si>
  <si>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</si>
  <si>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</si>
  <si>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</si>
  <si>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</si>
  <si>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</si>
  <si>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</si>
  <si>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</si>
  <si>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</si>
  <si>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</si>
  <si>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</si>
  <si>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</si>
  <si>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</si>
  <si>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</si>
  <si>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</si>
  <si>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</si>
  <si>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</si>
  <si>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</si>
  <si>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</si>
  <si>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</si>
  <si>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</si>
  <si>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</si>
  <si>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</si>
  <si>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</si>
  <si>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</si>
  <si>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</si>
  <si>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</si>
  <si>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</si>
  <si>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</si>
  <si>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</si>
  <si>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</si>
  <si>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</si>
  <si>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</si>
  <si>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</si>
  <si>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</si>
  <si>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</si>
  <si>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</si>
  <si>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</si>
  <si>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</si>
  <si>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</si>
  <si>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</si>
  <si>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</si>
  <si>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</si>
  <si>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</si>
  <si>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</si>
  <si>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</si>
  <si>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</si>
  <si>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</si>
  <si>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</si>
  <si>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</si>
  <si>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</si>
  <si>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</si>
  <si>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</si>
  <si>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</si>
  <si>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</si>
  <si>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</si>
  <si>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</si>
  <si>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</si>
  <si>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</si>
  <si>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</si>
  <si>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</si>
  <si>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</si>
  <si>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</si>
  <si>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</si>
  <si>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</si>
  <si>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</si>
  <si>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</si>
  <si>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</si>
  <si>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</si>
  <si>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</si>
  <si>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</si>
  <si>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</si>
  <si>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</si>
  <si>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</si>
  <si>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</si>
  <si>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</si>
  <si>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</si>
  <si>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</si>
  <si>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</si>
  <si>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</si>
  <si>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</si>
  <si>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</si>
  <si>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</si>
  <si>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</si>
  <si>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</si>
  <si>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</si>
  <si>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</si>
  <si>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</si>
  <si>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</si>
  <si>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</si>
  <si>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</si>
  <si>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</si>
  <si>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</si>
  <si>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</si>
  <si>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</si>
  <si>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</si>
  <si>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</si>
  <si>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</si>
  <si>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</si>
  <si>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</si>
  <si>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</si>
  <si>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</si>
  <si>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</si>
  <si>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</si>
  <si>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</si>
  <si>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</si>
  <si>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</si>
  <si>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</si>
  <si>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</si>
  <si>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</si>
  <si>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</si>
  <si>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</si>
  <si>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</si>
  <si>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</si>
  <si>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</si>
  <si>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</si>
  <si>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</si>
  <si>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</si>
  <si>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</si>
  <si>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</si>
  <si>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</si>
  <si>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</si>
  <si>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</si>
  <si>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</si>
  <si>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</si>
  <si>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</si>
  <si>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</si>
  <si>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</si>
  <si>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</si>
  <si>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</si>
  <si>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</si>
  <si>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</si>
  <si>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</si>
  <si>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</si>
  <si>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</si>
  <si>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</si>
  <si>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</si>
  <si>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</si>
  <si>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</si>
  <si>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</si>
  <si>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</si>
  <si>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</si>
  <si>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</si>
  <si>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</si>
  <si>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</si>
  <si>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</si>
  <si>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</si>
  <si>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</si>
  <si>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</si>
  <si>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</si>
  <si>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</si>
  <si>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</si>
  <si>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</si>
  <si>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</si>
  <si>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</si>
  <si>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</si>
  <si>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</si>
  <si>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</si>
  <si>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</si>
  <si>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</si>
  <si>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</si>
  <si>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</si>
  <si>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</si>
  <si>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</si>
  <si>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</si>
  <si>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</si>
  <si>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</si>
  <si>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</si>
  <si>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</si>
  <si>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</si>
  <si>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</si>
  <si>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</si>
  <si>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</si>
  <si>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</si>
  <si>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</si>
  <si>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</si>
  <si>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</si>
  <si>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</si>
  <si>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</si>
  <si>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</si>
  <si>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</si>
  <si>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</si>
  <si>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</si>
  <si>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</si>
  <si>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</si>
  <si>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</si>
  <si>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</si>
  <si>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</si>
  <si>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</si>
  <si>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</si>
  <si>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</si>
  <si>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</si>
  <si>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</si>
  <si>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</si>
  <si>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</si>
  <si>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</si>
  <si>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</si>
  <si>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</si>
  <si>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</si>
  <si>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</si>
  <si>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</si>
  <si>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</si>
  <si>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</si>
  <si>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</si>
  <si>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</si>
  <si>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</si>
  <si>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</si>
  <si>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</si>
  <si>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</si>
  <si>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</si>
  <si>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</si>
  <si>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</si>
  <si>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</si>
  <si>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</si>
  <si>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</si>
  <si>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</si>
  <si>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</si>
  <si>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</si>
  <si>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</si>
  <si>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</si>
  <si>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</si>
  <si>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</si>
  <si>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</si>
  <si>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</si>
  <si>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</si>
  <si>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</si>
  <si>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</si>
  <si>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</si>
  <si>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</si>
  <si>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</si>
  <si>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</si>
  <si>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</si>
  <si>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</si>
  <si>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</si>
  <si>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</si>
  <si>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</si>
  <si>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</si>
  <si>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</si>
  <si>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</si>
  <si>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</si>
  <si>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</si>
  <si>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</si>
  <si>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</si>
  <si>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</si>
  <si>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</si>
  <si>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</si>
  <si>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</si>
  <si>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</si>
  <si>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</si>
  <si>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</si>
  <si>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</si>
  <si>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</si>
  <si>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</si>
  <si>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</si>
  <si>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</si>
  <si>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</si>
  <si>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</si>
  <si>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</si>
  <si>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</si>
  <si>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</si>
  <si>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</si>
  <si>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</si>
  <si>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</si>
  <si>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</si>
  <si>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</si>
  <si>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</si>
  <si>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</si>
  <si>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</si>
  <si>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</si>
  <si>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</si>
  <si>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</si>
  <si>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</si>
  <si>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</si>
  <si>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</si>
  <si>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</si>
  <si>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</si>
  <si>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</si>
  <si>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</si>
  <si>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</si>
  <si>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</si>
  <si>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</si>
  <si>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</si>
  <si>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</si>
  <si>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</si>
  <si>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</si>
  <si>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</si>
  <si>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</si>
  <si>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</si>
  <si>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</si>
  <si>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</si>
  <si>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</si>
  <si>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</si>
  <si>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</si>
  <si>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</si>
  <si>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</si>
  <si>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</si>
  <si>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</si>
  <si>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</si>
  <si>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</si>
  <si>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</si>
  <si>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</si>
  <si>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</si>
  <si>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</si>
  <si>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</si>
  <si>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</si>
  <si>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</si>
  <si>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</si>
  <si>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</si>
  <si>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</si>
  <si>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</si>
  <si>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</si>
  <si>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</si>
  <si>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</si>
  <si>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</si>
  <si>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</si>
  <si>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</si>
  <si>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</si>
  <si>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</si>
  <si>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</si>
  <si>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</si>
  <si>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</si>
  <si>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</si>
  <si>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</si>
  <si>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</si>
  <si>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</si>
  <si>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</si>
  <si>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</si>
  <si>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</si>
  <si>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</si>
  <si>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</si>
  <si>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</si>
  <si>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</si>
  <si>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</si>
  <si>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</si>
  <si>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</si>
  <si>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</si>
  <si>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</si>
  <si>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</si>
  <si>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</si>
  <si>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</si>
  <si>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</si>
  <si>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</si>
  <si>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</si>
  <si>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</si>
  <si>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</si>
  <si>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</si>
  <si>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</si>
  <si>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</si>
  <si>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</si>
  <si>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</si>
  <si>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</si>
  <si>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</si>
  <si>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</si>
  <si>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</si>
  <si>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</si>
  <si>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</si>
  <si>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</si>
  <si>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</si>
  <si>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</si>
  <si>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</si>
  <si>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</si>
  <si>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</si>
  <si>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</si>
  <si>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</si>
  <si>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</si>
  <si>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</si>
  <si>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</si>
  <si>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</si>
  <si>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</si>
  <si>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</si>
  <si>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</si>
  <si>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</si>
  <si>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</si>
  <si>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</si>
  <si>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</si>
  <si>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</si>
  <si>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</si>
  <si>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</si>
  <si>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</si>
  <si>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</si>
  <si>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</si>
  <si>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</si>
  <si>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</si>
  <si>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</si>
  <si>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</si>
  <si>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</si>
  <si>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</si>
  <si>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</si>
  <si>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</si>
  <si>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</si>
  <si>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</si>
  <si>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</si>
  <si>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</si>
  <si>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</si>
  <si>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</si>
  <si>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</si>
  <si>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</si>
  <si>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</si>
  <si>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</si>
  <si>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</si>
  <si>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</si>
  <si>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</si>
  <si>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</si>
  <si>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</si>
  <si>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</si>
  <si>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</si>
  <si>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</si>
  <si>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</si>
  <si>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</si>
  <si>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</si>
  <si>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</si>
  <si>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</si>
  <si>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</si>
  <si>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</si>
  <si>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</si>
  <si>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</si>
  <si>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</si>
  <si>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</si>
  <si>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</si>
  <si>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</si>
  <si>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</si>
  <si>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</si>
  <si>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</si>
  <si>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</si>
  <si>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</si>
  <si>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</si>
  <si>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</si>
  <si>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</si>
  <si>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</si>
  <si>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</si>
  <si>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</si>
  <si>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</si>
  <si>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</si>
  <si>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</si>
  <si>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</si>
  <si>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</si>
  <si>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</si>
  <si>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</si>
  <si>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</si>
  <si>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</si>
  <si>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</si>
  <si>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</si>
  <si>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</si>
  <si>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</si>
  <si>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</si>
  <si>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</si>
  <si>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</si>
  <si>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</si>
  <si>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</si>
  <si>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</si>
  <si>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</si>
  <si>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</si>
  <si>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</si>
  <si>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</si>
  <si>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</si>
  <si>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</si>
  <si>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</si>
  <si>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</si>
  <si>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</si>
  <si>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</si>
  <si>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</si>
  <si>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</si>
  <si>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</si>
  <si>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</si>
  <si>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</si>
  <si>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</si>
  <si>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</si>
  <si>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</si>
  <si>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</si>
  <si>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</si>
  <si>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</si>
  <si>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</si>
  <si>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</si>
  <si>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</si>
  <si>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</si>
  <si>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</si>
  <si>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</si>
  <si>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</si>
  <si>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</si>
  <si>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</si>
  <si>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</si>
  <si>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</si>
  <si>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</si>
  <si>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</si>
  <si>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</si>
  <si>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</si>
  <si>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</si>
  <si>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</si>
  <si>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</si>
  <si>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</si>
  <si>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</si>
  <si>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</si>
  <si>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</si>
  <si>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</si>
  <si>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</si>
  <si>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</si>
  <si>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</si>
  <si>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</si>
  <si>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</si>
  <si>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</si>
  <si>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</si>
  <si>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</si>
  <si>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</si>
  <si>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</si>
  <si>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</si>
  <si>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</si>
  <si>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</si>
  <si>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</si>
  <si>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</si>
  <si>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</si>
  <si>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</si>
  <si>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</si>
  <si>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</si>
  <si>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</si>
  <si>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</si>
  <si>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</si>
  <si>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</si>
  <si>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</si>
  <si>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</si>
  <si>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</si>
  <si>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</si>
  <si>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</si>
  <si>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</si>
  <si>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</si>
  <si>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</si>
  <si>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</si>
  <si>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</si>
  <si>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</si>
  <si>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</si>
  <si>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</si>
  <si>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</si>
  <si>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</si>
  <si>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</si>
  <si>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</si>
  <si>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</si>
  <si>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</si>
  <si>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</si>
  <si>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</si>
  <si>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</si>
  <si>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</si>
  <si>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</si>
  <si>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</si>
  <si>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</si>
  <si>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</si>
  <si>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</si>
  <si>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</si>
  <si>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</si>
  <si>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</si>
  <si>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</si>
  <si>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</si>
  <si>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</si>
  <si>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</si>
  <si>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</si>
  <si>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</si>
  <si>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</si>
  <si>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</si>
  <si>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</si>
  <si>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</si>
  <si>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</si>
  <si>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</si>
  <si>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</si>
  <si>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</si>
  <si>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</si>
  <si>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</si>
  <si>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</si>
  <si>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</si>
  <si>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</si>
  <si>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</si>
  <si>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</si>
  <si>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</si>
  <si>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</si>
  <si>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</si>
  <si>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</si>
  <si>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</si>
  <si>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</si>
  <si>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</si>
  <si>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</si>
  <si>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</si>
  <si>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</si>
  <si>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</si>
  <si>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</si>
  <si>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</si>
  <si>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</si>
  <si>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</si>
  <si>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</si>
  <si>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</si>
  <si>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</si>
  <si>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</si>
  <si>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</si>
  <si>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</si>
  <si>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</si>
  <si>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</si>
  <si>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</si>
  <si>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</si>
  <si>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</si>
  <si>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</si>
  <si>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</si>
  <si>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</si>
  <si>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</si>
  <si>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</si>
  <si>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</si>
  <si>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</si>
  <si>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</si>
  <si>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</si>
  <si>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</si>
  <si>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</si>
  <si>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</si>
  <si>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</si>
  <si>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</si>
  <si>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</si>
  <si>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</si>
  <si>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</si>
  <si>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</si>
  <si>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</si>
  <si>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</si>
  <si>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</si>
  <si>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</si>
  <si>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</si>
  <si>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</si>
  <si>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</si>
  <si>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</si>
  <si>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</si>
  <si>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</si>
  <si>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</si>
  <si>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</si>
  <si>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</si>
  <si>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</si>
  <si>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</si>
  <si>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</si>
  <si>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</si>
  <si>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</si>
  <si>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</si>
  <si>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</si>
  <si>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</si>
  <si>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</si>
  <si>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</si>
  <si>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</si>
  <si>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</si>
  <si>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</si>
  <si>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</si>
  <si>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</si>
  <si>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</si>
  <si>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</si>
  <si>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</si>
  <si>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</si>
  <si>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</si>
  <si>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</si>
  <si>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</si>
  <si>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</si>
  <si>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</si>
  <si>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</si>
  <si>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</si>
  <si>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</si>
  <si>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</si>
  <si>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</si>
  <si>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</si>
  <si>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</si>
  <si>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</si>
  <si>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</si>
  <si>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</si>
  <si>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</si>
  <si>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</si>
  <si>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</si>
  <si>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</si>
  <si>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</si>
  <si>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</si>
  <si>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</si>
  <si>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</si>
  <si>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</si>
  <si>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</si>
  <si>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</si>
  <si>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</si>
  <si>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</si>
  <si>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</si>
  <si>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</si>
  <si>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</si>
  <si>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</si>
  <si>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</si>
  <si>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</si>
  <si>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</si>
  <si>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</si>
  <si>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</si>
  <si>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</si>
  <si>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</si>
  <si>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</si>
  <si>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</si>
  <si>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</si>
  <si>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</si>
  <si>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</si>
  <si>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</si>
  <si>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</si>
  <si>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</si>
  <si>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</si>
  <si>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</si>
  <si>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</si>
  <si>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</si>
  <si>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</si>
  <si>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</si>
  <si>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</si>
  <si>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</si>
  <si>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</si>
  <si>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</si>
  <si>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</si>
  <si>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</si>
  <si>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</si>
  <si>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</si>
  <si>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</si>
  <si>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</si>
  <si>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</si>
  <si>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</si>
  <si>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</si>
  <si>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</si>
  <si>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</si>
  <si>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</si>
  <si>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</si>
  <si>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</si>
  <si>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</si>
  <si>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</si>
  <si>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</si>
  <si>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</si>
  <si>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</si>
  <si>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</si>
  <si>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</si>
  <si>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</si>
  <si>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</si>
  <si>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</si>
  <si>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</si>
  <si>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</si>
  <si>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</si>
  <si>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</si>
  <si>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</si>
  <si>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</si>
  <si>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</si>
  <si>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</si>
  <si>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</si>
  <si>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</si>
  <si>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</si>
  <si>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</si>
  <si>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</si>
  <si>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</si>
  <si>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</si>
  <si>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</si>
  <si>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</si>
  <si>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</si>
  <si>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</si>
  <si>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</si>
  <si>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</si>
  <si>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</si>
  <si>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</si>
  <si>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</si>
  <si>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</si>
  <si>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</si>
  <si>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</si>
  <si>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</si>
  <si>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</si>
  <si>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</si>
  <si>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</si>
  <si>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</si>
  <si>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</si>
  <si>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</si>
  <si>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</si>
  <si>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</si>
  <si>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</si>
  <si>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</si>
  <si>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</si>
  <si>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</si>
  <si>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</si>
  <si>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</si>
  <si>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</si>
  <si>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</si>
  <si>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</si>
  <si>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</si>
  <si>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</si>
  <si>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</si>
  <si>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</si>
  <si>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</si>
  <si>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</si>
  <si>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</si>
  <si>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</si>
  <si>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</si>
  <si>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</si>
  <si>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</si>
  <si>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</si>
  <si>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</si>
  <si>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</si>
  <si>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</si>
  <si>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</si>
  <si>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</si>
  <si>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</si>
  <si>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</si>
  <si>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</si>
  <si>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</si>
  <si>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</si>
  <si>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</si>
  <si>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</si>
  <si>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</si>
  <si>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</si>
  <si>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</si>
  <si>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</si>
  <si>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</si>
  <si>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</si>
  <si>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</si>
  <si>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</si>
  <si>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</si>
  <si>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</si>
  <si>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</si>
  <si>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</si>
  <si>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</si>
  <si>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</si>
  <si>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</si>
  <si>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</si>
  <si>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</si>
  <si>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</si>
  <si>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</si>
  <si>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</si>
  <si>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</si>
  <si>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</si>
  <si>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</si>
  <si>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</si>
  <si>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</si>
  <si>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</si>
  <si>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</si>
  <si>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</si>
  <si>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</si>
  <si>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</si>
  <si>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</si>
  <si>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</si>
  <si>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</si>
  <si>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</si>
  <si>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</si>
  <si>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</si>
  <si>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</si>
  <si>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</si>
  <si>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</si>
  <si>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</si>
  <si>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</si>
  <si>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</si>
  <si>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</si>
  <si>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</si>
  <si>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</si>
  <si>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</si>
  <si>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</si>
  <si>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</si>
  <si>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</si>
  <si>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</si>
  <si>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</si>
  <si>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</si>
  <si>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</si>
  <si>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</si>
  <si>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</si>
  <si>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</si>
  <si>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</si>
  <si>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</si>
  <si>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</si>
  <si>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</si>
  <si>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</si>
  <si>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</si>
  <si>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</si>
  <si>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</si>
  <si>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</si>
  <si>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</si>
  <si>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</si>
  <si>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</si>
  <si>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</si>
  <si>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</si>
  <si>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</si>
  <si>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</si>
  <si>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</si>
  <si>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</si>
  <si>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</si>
  <si>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</si>
  <si>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</si>
  <si>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</si>
  <si>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</si>
  <si>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</si>
  <si>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</si>
  <si>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</si>
  <si>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</si>
  <si>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</si>
  <si>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</si>
  <si>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</si>
  <si>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</si>
  <si>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</si>
  <si>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</si>
  <si>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</si>
  <si>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</si>
  <si>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</si>
  <si>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</si>
  <si>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</si>
  <si>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</si>
  <si>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</si>
  <si>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</si>
  <si>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</si>
  <si>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</si>
  <si>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</si>
  <si>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</si>
  <si>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</si>
  <si>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</si>
  <si>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</si>
  <si>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</si>
  <si>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</si>
  <si>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</si>
  <si>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</si>
  <si>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</si>
  <si>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</si>
  <si>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</si>
  <si>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</si>
  <si>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</si>
  <si>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</si>
  <si>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</si>
  <si>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</si>
  <si>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</si>
  <si>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</si>
  <si>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</si>
  <si>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</si>
  <si>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</si>
  <si>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</si>
  <si>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</si>
  <si>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</si>
  <si>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</si>
  <si>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</si>
  <si>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</si>
  <si>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</si>
  <si>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</si>
  <si>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</si>
  <si>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</si>
  <si>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</si>
  <si>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</si>
  <si>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</si>
  <si>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</si>
  <si>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</si>
  <si>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</si>
  <si>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</si>
  <si>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</si>
  <si>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</si>
  <si>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</si>
  <si>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</si>
  <si>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</si>
  <si>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</si>
  <si>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</si>
  <si>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</si>
  <si>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</si>
  <si>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</si>
  <si>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</si>
  <si>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</si>
  <si>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</si>
  <si>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</si>
  <si>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</si>
  <si>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</si>
  <si>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</si>
  <si>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</si>
  <si>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</si>
  <si>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</si>
  <si>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</si>
  <si>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</si>
  <si>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</si>
  <si>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</si>
  <si>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</si>
  <si>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</si>
  <si>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</si>
  <si>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</si>
  <si>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</si>
  <si>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</si>
  <si>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</si>
  <si>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</si>
  <si>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</si>
  <si>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</si>
  <si>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</si>
  <si>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</si>
  <si>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</si>
  <si>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</si>
  <si>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</si>
  <si>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</si>
  <si>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</si>
  <si>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</si>
  <si>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</si>
  <si>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</si>
  <si>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</si>
  <si>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</si>
  <si>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</si>
  <si>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</si>
  <si>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</si>
  <si>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</si>
  <si>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</si>
  <si>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</si>
  <si>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</si>
  <si>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</si>
  <si>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</si>
  <si>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</si>
  <si>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</si>
  <si>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</si>
  <si>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</si>
  <si>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</si>
  <si>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</si>
  <si>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</si>
  <si>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</si>
  <si>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</si>
  <si>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</si>
  <si>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</si>
  <si>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</si>
  <si>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</si>
  <si>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</si>
  <si>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</si>
  <si>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</si>
  <si>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</si>
  <si>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</si>
  <si>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</si>
  <si>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</si>
  <si>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</si>
  <si>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</si>
  <si>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</si>
  <si>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</si>
  <si>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</si>
  <si>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</si>
  <si>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</si>
  <si>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</si>
  <si>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</si>
  <si>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</si>
  <si>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</si>
  <si>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</si>
  <si>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</si>
  <si>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</si>
  <si>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</si>
  <si>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</si>
  <si>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</si>
  <si>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</si>
  <si>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</si>
  <si>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</si>
  <si>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</si>
  <si>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</si>
  <si>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</si>
  <si>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</si>
  <si>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</si>
  <si>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</si>
  <si>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</si>
  <si>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</si>
  <si>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</si>
  <si>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</si>
  <si>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</si>
  <si>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</si>
  <si>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</si>
  <si>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</si>
  <si>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</si>
  <si>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</si>
  <si>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</si>
  <si>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</si>
  <si>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</si>
  <si>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</si>
  <si>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</si>
  <si>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</si>
  <si>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</si>
  <si>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</si>
  <si>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</si>
  <si>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</si>
  <si>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</si>
  <si>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</si>
  <si>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</si>
  <si>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</si>
  <si>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</si>
  <si>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</si>
  <si>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</si>
  <si>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</si>
  <si>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</si>
  <si>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</si>
  <si>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</si>
  <si>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</si>
  <si>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</si>
  <si>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</si>
  <si>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</si>
  <si>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</si>
  <si>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</si>
  <si>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</si>
  <si>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</si>
  <si>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</si>
  <si>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</si>
  <si>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</si>
  <si>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</si>
  <si>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</si>
  <si>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</si>
  <si>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</si>
  <si>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</si>
  <si>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</si>
  <si>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</si>
  <si>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</si>
  <si>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</si>
  <si>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</si>
  <si>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</si>
  <si>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</si>
  <si>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</si>
  <si>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</si>
  <si>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</si>
  <si>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</si>
  <si>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</si>
  <si>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</si>
  <si>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</si>
  <si>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</si>
  <si>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</si>
  <si>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</si>
  <si>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</si>
  <si>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</si>
  <si>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</si>
  <si>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</si>
  <si>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</si>
  <si>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</si>
  <si>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</si>
  <si>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</si>
  <si>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</si>
  <si>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</si>
  <si>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</si>
  <si>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</si>
  <si>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</si>
  <si>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</si>
  <si>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</si>
  <si>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</si>
  <si>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</si>
  <si>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</si>
  <si>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</si>
  <si>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</si>
  <si>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</si>
  <si>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</si>
  <si>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</si>
  <si>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</si>
  <si>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</si>
  <si>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</si>
  <si>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</si>
  <si>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</si>
  <si>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</si>
  <si>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</si>
  <si>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</si>
  <si>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</si>
  <si>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</si>
  <si>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</si>
  <si>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</si>
  <si>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</si>
  <si>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</si>
  <si>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</si>
  <si>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</si>
  <si>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</si>
  <si>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</si>
  <si>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</si>
  <si>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</si>
  <si>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</si>
  <si>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</si>
  <si>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</si>
  <si>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</si>
  <si>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</si>
  <si>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</si>
  <si>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</si>
  <si>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</si>
  <si>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</si>
  <si>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</si>
  <si>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</si>
  <si>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</si>
  <si>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</si>
  <si>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</si>
  <si>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</si>
  <si>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</si>
  <si>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</si>
  <si>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</si>
  <si>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</si>
  <si>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</si>
  <si>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</si>
  <si>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</si>
  <si>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</si>
  <si>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</si>
  <si>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</si>
  <si>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</si>
  <si>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</si>
  <si>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</si>
  <si>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</si>
  <si>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</si>
  <si>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</si>
  <si>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</si>
  <si>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</si>
  <si>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</si>
  <si>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</si>
  <si>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</si>
  <si>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</si>
  <si>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</si>
  <si>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</si>
  <si>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</si>
  <si>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</si>
  <si>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</si>
  <si>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</si>
  <si>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</si>
  <si>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</si>
  <si>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</si>
  <si>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</si>
  <si>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</si>
  <si>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</si>
  <si>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</si>
  <si>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</si>
  <si>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</si>
  <si>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</si>
  <si>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</si>
  <si>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</si>
  <si>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</si>
  <si>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</si>
  <si>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</si>
  <si>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</si>
  <si>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</si>
  <si>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</si>
  <si>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</si>
  <si>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</si>
  <si>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</si>
  <si>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</si>
  <si>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</si>
  <si>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</si>
  <si>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</si>
  <si>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</si>
  <si>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</si>
  <si>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</si>
  <si>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</si>
  <si>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</si>
  <si>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</si>
  <si>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</si>
  <si>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</si>
  <si>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</si>
  <si>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</si>
  <si>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</si>
  <si>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</si>
  <si>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</si>
  <si>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</si>
  <si>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</si>
  <si>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</si>
  <si>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</si>
  <si>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</si>
  <si>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</si>
  <si>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</si>
  <si>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</si>
  <si>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</si>
  <si>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</si>
  <si>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</si>
  <si>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</si>
  <si>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</si>
  <si>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</si>
  <si>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</si>
  <si>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</si>
  <si>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</si>
  <si>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</si>
  <si>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</si>
  <si>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</si>
  <si>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</si>
  <si>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</si>
  <si>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</si>
  <si>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</si>
  <si>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</si>
  <si>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</si>
  <si>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</si>
  <si>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</si>
  <si>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</si>
  <si>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</si>
  <si>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</si>
  <si>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</si>
  <si>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</si>
  <si>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</si>
  <si>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</si>
  <si>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</si>
  <si>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</si>
  <si>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</si>
  <si>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</si>
  <si>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</si>
  <si>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</si>
  <si>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</si>
  <si>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</si>
  <si>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</si>
  <si>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</si>
  <si>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</si>
  <si>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</si>
  <si>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</si>
  <si>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</si>
  <si>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</si>
  <si>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</si>
  <si>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</si>
  <si>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</si>
  <si>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</si>
  <si>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</si>
  <si>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</si>
  <si>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</si>
  <si>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</si>
  <si>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</si>
  <si>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</si>
  <si>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</si>
  <si>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</si>
  <si>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</si>
  <si>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</si>
  <si>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</si>
  <si>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</si>
  <si>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</si>
  <si>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</si>
  <si>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</si>
  <si>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</si>
  <si>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</si>
  <si>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</si>
  <si>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</si>
  <si>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</si>
  <si>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</si>
  <si>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</si>
  <si>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</si>
  <si>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</si>
  <si>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</si>
  <si>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</si>
  <si>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</si>
  <si>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</si>
  <si>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</si>
  <si>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</si>
  <si>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</si>
  <si>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</si>
  <si>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</si>
  <si>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</si>
  <si>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</si>
  <si>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</si>
  <si>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</si>
  <si>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</si>
  <si>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</si>
  <si>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</si>
  <si>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</si>
  <si>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</si>
  <si>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</si>
  <si>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</si>
  <si>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</si>
  <si>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</si>
  <si>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</si>
  <si>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</si>
  <si>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</si>
  <si>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</si>
  <si>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</si>
  <si>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</si>
  <si>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</si>
  <si>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</si>
  <si>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</si>
  <si>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</si>
  <si>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</si>
  <si>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</si>
  <si>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</si>
  <si>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</si>
  <si>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</si>
  <si>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</si>
  <si>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</si>
  <si>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</si>
  <si>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</si>
  <si>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</si>
  <si>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</si>
  <si>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</si>
  <si>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</si>
  <si>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</si>
  <si>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</si>
  <si>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</si>
  <si>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</si>
  <si>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</si>
  <si>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</si>
  <si>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</si>
  <si>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</si>
  <si>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</si>
  <si>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</si>
  <si>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</si>
  <si>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</si>
  <si>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</si>
  <si>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</si>
  <si>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</si>
  <si>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</si>
  <si>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</si>
  <si>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</si>
  <si>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</si>
  <si>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</si>
  <si>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</si>
  <si>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</si>
  <si>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</si>
  <si>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</si>
  <si>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</si>
  <si>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</si>
  <si>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</si>
  <si>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</si>
  <si>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</si>
  <si>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</si>
  <si>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</si>
  <si>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</si>
  <si>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</si>
  <si>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</si>
  <si>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</si>
  <si>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</si>
  <si>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</si>
  <si>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</si>
  <si>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</si>
  <si>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</si>
  <si>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</si>
  <si>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</si>
  <si>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</si>
  <si>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</si>
  <si>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</si>
  <si>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</si>
  <si>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</si>
  <si>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</si>
  <si>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</si>
  <si>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</si>
  <si>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</si>
  <si>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</si>
  <si>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</si>
  <si>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</si>
  <si>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</si>
  <si>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</si>
  <si>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</si>
  <si>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</si>
  <si>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</si>
  <si>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</si>
  <si>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</si>
  <si>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</si>
  <si>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</si>
  <si>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</si>
  <si>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</si>
  <si>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</si>
  <si>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</si>
  <si>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</si>
  <si>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</si>
  <si>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</si>
  <si>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</si>
  <si>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</si>
  <si>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</si>
  <si>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</si>
  <si>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</si>
  <si>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</si>
  <si>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</si>
  <si>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</si>
  <si>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</si>
  <si>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</si>
  <si>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</si>
  <si>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</si>
  <si>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</si>
  <si>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</si>
  <si>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</si>
  <si>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</si>
  <si>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</si>
  <si>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</si>
  <si>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</si>
  <si>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</si>
  <si>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</si>
  <si>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</si>
  <si>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</si>
  <si>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</si>
  <si>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</si>
  <si>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</si>
  <si>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</si>
  <si>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</si>
  <si>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</si>
  <si>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</si>
  <si>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</si>
  <si>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</si>
  <si>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</si>
  <si>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</si>
  <si>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</si>
  <si>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</si>
  <si>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</si>
  <si>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</si>
  <si>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</si>
  <si>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</si>
  <si>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</si>
  <si>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</si>
  <si>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</si>
  <si>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</si>
  <si>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</si>
  <si>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</si>
  <si>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</si>
  <si>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</si>
  <si>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</si>
  <si>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</si>
  <si>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</si>
  <si>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</si>
  <si>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</si>
  <si>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</si>
  <si>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</si>
  <si>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</si>
  <si>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</si>
  <si>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</si>
  <si>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</si>
  <si>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</si>
  <si>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</si>
  <si>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</si>
  <si>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</si>
  <si>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</si>
  <si>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</si>
  <si>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</si>
  <si>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</si>
  <si>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</si>
  <si>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</si>
  <si>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</si>
  <si>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</si>
  <si>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</si>
  <si>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</si>
  <si>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</si>
  <si>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</si>
  <si>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</si>
  <si>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</si>
  <si>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</si>
  <si>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</si>
  <si>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</si>
  <si>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</si>
  <si>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</si>
  <si>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</si>
  <si>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</si>
  <si>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</si>
  <si>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</si>
  <si>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</si>
  <si>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</si>
  <si>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</si>
  <si>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</si>
  <si>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</si>
  <si>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</si>
  <si>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</si>
  <si>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</si>
  <si>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</si>
  <si>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</si>
  <si>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</si>
  <si>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</si>
  <si>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</si>
  <si>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</si>
  <si>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</si>
  <si>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</si>
  <si>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</si>
  <si>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</si>
  <si>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</si>
  <si>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</si>
  <si>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</si>
  <si>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</si>
  <si>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</si>
  <si>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</si>
  <si>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</si>
  <si>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</si>
  <si>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</si>
  <si>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</si>
  <si>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</si>
  <si>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</si>
  <si>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</si>
  <si>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</si>
  <si>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</si>
  <si>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</si>
  <si>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</si>
  <si>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</si>
  <si>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</si>
  <si>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</si>
  <si>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</si>
  <si>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</si>
  <si>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</si>
  <si>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</si>
  <si>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</si>
  <si>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</si>
  <si>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</si>
  <si>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</si>
  <si>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</si>
  <si>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</si>
  <si>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</si>
  <si>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</si>
  <si>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</si>
  <si>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</si>
  <si>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</si>
  <si>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</si>
  <si>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</si>
  <si>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</si>
  <si>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</si>
  <si>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</si>
  <si>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</si>
  <si>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</si>
  <si>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</si>
  <si>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</si>
  <si>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</si>
  <si>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</si>
  <si>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</si>
  <si>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</si>
  <si>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</si>
  <si>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</si>
  <si>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</si>
  <si>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</si>
  <si>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</si>
  <si>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</si>
  <si>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</si>
  <si>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</si>
  <si>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</si>
  <si>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</si>
  <si>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</si>
  <si>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</si>
  <si>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</si>
  <si>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</si>
  <si>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</si>
  <si>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</si>
  <si>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</si>
  <si>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</si>
  <si>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</si>
  <si>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</si>
  <si>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</si>
  <si>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</si>
  <si>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</si>
  <si>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</si>
  <si>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</si>
  <si>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</si>
  <si>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</si>
  <si>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</si>
  <si>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</si>
  <si>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</si>
  <si>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</si>
  <si>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</si>
  <si>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</si>
  <si>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</si>
  <si>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</si>
  <si>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</si>
  <si>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</si>
  <si>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</si>
  <si>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</si>
  <si>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</si>
  <si>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</si>
  <si>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</si>
  <si>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</si>
  <si>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</si>
  <si>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</si>
  <si>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</si>
  <si>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</si>
  <si>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</si>
  <si>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</si>
  <si>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</si>
  <si>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</si>
  <si>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</si>
  <si>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</si>
  <si>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</si>
  <si>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</si>
  <si>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</si>
  <si>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</si>
  <si>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</si>
  <si>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</si>
  <si>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</si>
  <si>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</si>
  <si>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</si>
  <si>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</si>
  <si>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</si>
  <si>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</si>
  <si>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</si>
  <si>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</si>
  <si>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</si>
  <si>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</si>
  <si>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</si>
  <si>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</si>
  <si>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</si>
  <si>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</si>
  <si>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</si>
  <si>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</si>
  <si>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</si>
  <si>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</si>
  <si>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</si>
  <si>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</si>
  <si>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</si>
  <si>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</si>
  <si>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</si>
  <si>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</si>
  <si>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</si>
  <si>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</si>
  <si>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</si>
  <si>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</si>
  <si>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</si>
  <si>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</si>
  <si>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</si>
  <si>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</si>
  <si>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</si>
  <si>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</si>
  <si>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</si>
  <si>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</si>
  <si>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</si>
  <si>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</si>
  <si>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</si>
  <si>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</si>
  <si>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</si>
  <si>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</si>
  <si>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</si>
  <si>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</si>
  <si>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</si>
  <si>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</si>
  <si>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</si>
  <si>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</si>
  <si>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</si>
  <si>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</si>
  <si>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</si>
  <si>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</si>
  <si>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</si>
  <si>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</si>
  <si>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</si>
  <si>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</si>
  <si>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</si>
  <si>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</si>
  <si>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</si>
  <si>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</si>
  <si>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</si>
  <si>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</si>
  <si>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</si>
  <si>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</si>
  <si>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</si>
  <si>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</si>
  <si>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</si>
  <si>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</si>
  <si>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</si>
  <si>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</si>
  <si>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</si>
  <si>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</si>
  <si>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</si>
  <si>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</si>
  <si>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</si>
  <si>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</si>
  <si>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</si>
  <si>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</si>
  <si>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</si>
  <si>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</si>
  <si>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</si>
  <si>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</si>
  <si>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</si>
  <si>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</si>
  <si>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</si>
  <si>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</si>
  <si>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</si>
  <si>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</si>
  <si>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</si>
  <si>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</si>
  <si>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</si>
  <si>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</si>
  <si>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</si>
  <si>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</si>
  <si>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</si>
  <si>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</si>
  <si>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</si>
  <si>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</si>
  <si>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</si>
  <si>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</si>
  <si>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</si>
  <si>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</si>
  <si>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</si>
  <si>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</si>
  <si>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</si>
  <si>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</si>
  <si>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</si>
  <si>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</si>
  <si>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</si>
  <si>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</si>
  <si>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</si>
  <si>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</si>
  <si>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</si>
  <si>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</si>
  <si>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</si>
  <si>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</si>
  <si>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</si>
  <si>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</si>
  <si>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</si>
  <si>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</si>
  <si>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</si>
  <si>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</si>
  <si>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</si>
  <si>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</si>
  <si>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</si>
  <si>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</si>
  <si>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</si>
  <si>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</si>
  <si>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</si>
  <si>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</si>
  <si>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</si>
  <si>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</si>
  <si>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</si>
  <si>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</si>
  <si>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</si>
  <si>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</si>
  <si>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</si>
  <si>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</si>
  <si>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</si>
  <si>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</si>
  <si>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</si>
  <si>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</si>
  <si>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</si>
  <si>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</si>
  <si>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</si>
  <si>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</si>
  <si>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</si>
  <si>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</si>
  <si>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</si>
  <si>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</si>
  <si>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</si>
  <si>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</si>
  <si>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</si>
  <si>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</si>
  <si>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</si>
  <si>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</si>
  <si>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</si>
  <si>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</si>
  <si>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</si>
  <si>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</si>
  <si>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</si>
  <si>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</si>
  <si>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</si>
  <si>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</si>
  <si>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</si>
  <si>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</si>
  <si>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</si>
  <si>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</si>
  <si>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</si>
  <si>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</si>
  <si>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</si>
  <si>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</si>
  <si>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</si>
  <si>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</si>
  <si>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</si>
  <si>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</si>
  <si>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</si>
  <si>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</si>
  <si>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</si>
  <si>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</si>
  <si>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</si>
  <si>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</si>
  <si>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</si>
  <si>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</si>
  <si>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</si>
  <si>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</si>
  <si>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</si>
  <si>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</si>
  <si>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</si>
  <si>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</si>
  <si>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</si>
  <si>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</si>
  <si>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</si>
  <si>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</si>
  <si>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</si>
  <si>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</si>
  <si>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</si>
  <si>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</si>
  <si>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</si>
  <si>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</si>
  <si>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</si>
  <si>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</si>
  <si>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</si>
  <si>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</si>
  <si>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</si>
  <si>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</si>
  <si>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</si>
  <si>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</si>
  <si>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</si>
  <si>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</si>
  <si>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</si>
  <si>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</si>
  <si>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</si>
  <si>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</si>
  <si>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</si>
  <si>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</si>
  <si>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</si>
  <si>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</si>
  <si>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</si>
  <si>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</si>
  <si>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</si>
  <si>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</si>
  <si>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</si>
  <si>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</si>
  <si>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</si>
  <si>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</si>
  <si>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</si>
  <si>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</si>
  <si>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</si>
  <si>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</si>
  <si>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</si>
  <si>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</si>
  <si>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</si>
  <si>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</si>
  <si>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</si>
  <si>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</si>
  <si>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</si>
  <si>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</si>
  <si>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</si>
  <si>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</si>
  <si>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</si>
  <si>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</si>
  <si>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</si>
  <si>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</si>
  <si>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</si>
  <si>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</si>
  <si>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</si>
  <si>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</si>
  <si>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</si>
  <si>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</si>
  <si>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</si>
  <si>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</si>
  <si>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</si>
  <si>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</si>
  <si>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</si>
  <si>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</si>
  <si>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</si>
  <si>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</si>
  <si>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</si>
  <si>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</si>
  <si>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</si>
  <si>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</si>
  <si>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</si>
  <si>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</si>
  <si>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</si>
  <si>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</si>
  <si>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</si>
  <si>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</si>
  <si>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</si>
  <si>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</si>
  <si>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</si>
  <si>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</si>
  <si>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</si>
  <si>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</si>
  <si>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</si>
  <si>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</si>
  <si>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</si>
  <si>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</si>
  <si>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</si>
  <si>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</si>
  <si>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</si>
  <si>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</si>
  <si>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</si>
  <si>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</si>
  <si>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</si>
  <si>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</si>
  <si>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</si>
  <si>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</si>
  <si>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</si>
  <si>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</si>
  <si>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</si>
  <si>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</si>
  <si>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</si>
  <si>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</si>
  <si>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</si>
  <si>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</si>
  <si>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</si>
  <si>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</si>
  <si>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</si>
  <si>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</si>
  <si>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</si>
  <si>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</si>
  <si>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</si>
  <si>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</si>
  <si>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</si>
  <si>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</si>
  <si>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</si>
  <si>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</si>
  <si>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</si>
  <si>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</si>
  <si>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</si>
  <si>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</si>
  <si>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</si>
  <si>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</si>
  <si>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</si>
  <si>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</si>
  <si>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</si>
  <si>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</si>
  <si>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</si>
  <si>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</si>
  <si>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</si>
  <si>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</si>
  <si>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</si>
  <si>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</si>
  <si>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</si>
  <si>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</si>
  <si>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</si>
  <si>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</si>
  <si>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</si>
  <si>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</si>
  <si>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</si>
  <si>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</si>
  <si>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</si>
  <si>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</si>
  <si>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</si>
  <si>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</si>
  <si>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</si>
  <si>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</si>
  <si>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</si>
  <si>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</si>
  <si>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</si>
  <si>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</si>
  <si>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</si>
  <si>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</si>
  <si>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</si>
  <si>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</si>
  <si>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</si>
  <si>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</si>
  <si>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</si>
  <si>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</si>
  <si>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</si>
  <si>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</si>
  <si>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</si>
  <si>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</si>
  <si>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</si>
  <si>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</si>
  <si>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</si>
  <si>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</si>
  <si>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</si>
  <si>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</si>
  <si>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</si>
  <si>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</si>
  <si>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</si>
  <si>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</si>
  <si>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</si>
  <si>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</si>
  <si>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</si>
  <si>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</si>
  <si>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</si>
  <si>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</si>
  <si>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</si>
  <si>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</si>
  <si>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</si>
  <si>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</si>
  <si>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</si>
  <si>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</si>
  <si>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</si>
  <si>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</si>
  <si>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</si>
  <si>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</si>
  <si>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</si>
  <si>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</si>
  <si>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</si>
  <si>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</si>
  <si>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</si>
  <si>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</si>
  <si>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</si>
  <si>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</si>
  <si>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</si>
  <si>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</si>
  <si>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</si>
  <si>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</si>
  <si>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</si>
  <si>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</si>
  <si>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</si>
  <si>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</si>
  <si>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</si>
  <si>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</si>
  <si>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</si>
  <si>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</si>
  <si>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</si>
  <si>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</si>
  <si>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</si>
  <si>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</si>
  <si>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</si>
  <si>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</si>
  <si>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</si>
  <si>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</si>
  <si>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</si>
  <si>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</si>
  <si>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</si>
  <si>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</si>
  <si>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</si>
  <si>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</si>
  <si>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</si>
  <si>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</si>
  <si>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</si>
  <si>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</si>
  <si>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</si>
  <si>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</si>
  <si>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</si>
  <si>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</si>
  <si>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</si>
  <si>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</si>
  <si>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</si>
  <si>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</si>
  <si>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</si>
  <si>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</si>
  <si>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</si>
  <si>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</si>
  <si>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</si>
  <si>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</si>
  <si>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</si>
  <si>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</si>
  <si>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</si>
  <si>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</si>
  <si>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</si>
  <si>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</si>
  <si>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</si>
  <si>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</si>
  <si>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</si>
  <si>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</si>
  <si>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</si>
  <si>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</si>
  <si>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</si>
  <si>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</si>
  <si>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</si>
  <si>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</si>
  <si>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</si>
  <si>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</si>
  <si>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</si>
  <si>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</si>
  <si>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</si>
  <si>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</si>
  <si>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</si>
  <si>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</si>
  <si>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</si>
  <si>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</si>
  <si>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</si>
  <si>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</si>
  <si>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</si>
  <si>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</si>
  <si>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</si>
  <si>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</si>
  <si>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</si>
  <si>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</si>
  <si>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</si>
  <si>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</si>
  <si>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</si>
  <si>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</si>
  <si>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</si>
  <si>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</si>
  <si>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</si>
  <si>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</si>
  <si>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</si>
  <si>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</si>
  <si>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</si>
  <si>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</si>
  <si>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</si>
  <si>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</si>
  <si>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</si>
  <si>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</si>
  <si>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</si>
  <si>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</si>
  <si>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</si>
  <si>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</si>
  <si>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</si>
  <si>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</si>
  <si>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</si>
  <si>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</si>
  <si>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</si>
  <si>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</si>
  <si>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</si>
  <si>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</si>
  <si>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</si>
  <si>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</si>
  <si>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</si>
  <si>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</si>
  <si>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</si>
  <si>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</si>
  <si>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</si>
  <si>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</si>
  <si>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</si>
  <si>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</si>
  <si>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</si>
  <si>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</si>
  <si>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</si>
  <si>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</si>
  <si>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</si>
  <si>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</si>
  <si>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</si>
  <si>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</si>
  <si>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</si>
  <si>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</si>
  <si>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</si>
  <si>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</si>
  <si>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</si>
  <si>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</si>
  <si>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</si>
  <si>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</si>
  <si>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</si>
  <si>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</si>
  <si>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</si>
  <si>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</si>
  <si>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</si>
  <si>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</si>
  <si>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</si>
  <si>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</si>
  <si>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</si>
  <si>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</si>
  <si>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</si>
  <si>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</si>
  <si>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</si>
  <si>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</si>
  <si>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</si>
  <si>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</si>
  <si>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</si>
  <si>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</si>
  <si>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</si>
  <si>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</si>
  <si>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</si>
  <si>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</si>
  <si>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</si>
  <si>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</si>
  <si>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</si>
  <si>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</si>
  <si>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</si>
  <si>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</si>
  <si>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</si>
  <si>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</si>
  <si>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</si>
  <si>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</si>
  <si>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</si>
  <si>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</si>
  <si>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</si>
  <si>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</si>
  <si>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</si>
  <si>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</si>
  <si>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</si>
  <si>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</si>
  <si>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</si>
  <si>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</si>
  <si>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</si>
  <si>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</si>
  <si>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</si>
  <si>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</si>
  <si>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</si>
  <si>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</si>
  <si>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</si>
  <si>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</si>
  <si>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</si>
  <si>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</si>
  <si>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</si>
  <si>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</si>
  <si>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</si>
  <si>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</si>
  <si>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</si>
  <si>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</si>
  <si>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</si>
  <si>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</si>
  <si>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</si>
  <si>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</si>
  <si>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</si>
  <si>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</si>
  <si>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</si>
  <si>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</si>
  <si>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</si>
  <si>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</si>
  <si>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</si>
  <si>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</si>
  <si>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</si>
  <si>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</si>
  <si>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</si>
  <si>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</si>
  <si>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</si>
  <si>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</si>
  <si>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</si>
  <si>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</si>
  <si>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</si>
  <si>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</si>
  <si>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</si>
  <si>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</si>
  <si>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</si>
  <si>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</si>
  <si>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</si>
  <si>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</si>
  <si>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</si>
  <si>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</si>
  <si>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</si>
  <si>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</si>
  <si>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</si>
  <si>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</si>
  <si>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</si>
  <si>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</si>
  <si>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</si>
  <si>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</si>
  <si>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</si>
  <si>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</si>
  <si>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</si>
  <si>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</si>
  <si>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</si>
  <si>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</si>
  <si>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</si>
  <si>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</si>
  <si>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</si>
  <si>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</si>
  <si>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</si>
  <si>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</si>
  <si>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</si>
  <si>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</si>
  <si>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</si>
  <si>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</si>
  <si>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</si>
  <si>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</si>
  <si>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</si>
  <si>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</si>
  <si>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</si>
  <si>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</si>
  <si>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</si>
  <si>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</si>
  <si>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</si>
  <si>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</si>
  <si>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</si>
  <si>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</si>
  <si>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</si>
  <si>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</si>
  <si>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</si>
  <si>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</si>
  <si>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</si>
  <si>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</si>
  <si>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</si>
  <si>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</si>
  <si>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</si>
  <si>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</si>
  <si>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</si>
  <si>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</si>
  <si>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</si>
  <si>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</si>
  <si>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</si>
  <si>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</si>
  <si>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</si>
  <si>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</si>
  <si>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</si>
  <si>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</si>
  <si>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</si>
  <si>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</si>
  <si>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</si>
  <si>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</si>
  <si>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</si>
  <si>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</si>
  <si>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</si>
  <si>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</si>
  <si>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</si>
  <si>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</si>
  <si>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</si>
  <si>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</si>
  <si>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</si>
  <si>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</si>
  <si>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</si>
  <si>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</si>
  <si>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</si>
  <si>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</si>
  <si>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</si>
  <si>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</si>
  <si>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</si>
  <si>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</si>
  <si>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</si>
  <si>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</si>
  <si>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</si>
  <si>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</si>
  <si>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</si>
  <si>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</si>
  <si>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</si>
  <si>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</si>
  <si>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</si>
  <si>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</si>
  <si>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</si>
  <si>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</si>
  <si>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</si>
  <si>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</si>
  <si>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</si>
  <si>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</si>
  <si>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</si>
  <si>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</si>
  <si>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</si>
  <si>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</si>
  <si>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</si>
  <si>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</si>
  <si>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</si>
  <si>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</si>
  <si>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</si>
  <si>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</si>
  <si>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</si>
  <si>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</si>
  <si>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</si>
  <si>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</si>
  <si>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</si>
  <si>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</si>
  <si>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</si>
  <si>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</si>
  <si>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</si>
  <si>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</si>
  <si>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</si>
  <si>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</si>
  <si>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</si>
  <si>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</si>
  <si>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</si>
  <si>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</si>
  <si>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</si>
  <si>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</si>
  <si>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</si>
  <si>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</si>
  <si>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</si>
  <si>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</si>
  <si>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</si>
  <si>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</si>
  <si>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</si>
  <si>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</si>
  <si>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</si>
  <si>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</si>
  <si>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</si>
  <si>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</si>
  <si>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</si>
  <si>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</si>
  <si>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</si>
  <si>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</si>
  <si>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</si>
  <si>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</si>
  <si>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</si>
  <si>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</si>
  <si>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</si>
  <si>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</si>
  <si>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</si>
  <si>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</si>
  <si>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</si>
  <si>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</si>
  <si>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</si>
  <si>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</si>
  <si>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</si>
  <si>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</si>
  <si>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</si>
  <si>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</si>
  <si>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</si>
  <si>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</si>
  <si>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</si>
  <si>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</si>
  <si>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</si>
  <si>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</si>
  <si>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</si>
  <si>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</si>
  <si>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</si>
  <si>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</si>
  <si>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</si>
  <si>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</si>
  <si>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</si>
  <si>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</si>
  <si>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</si>
  <si>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</si>
  <si>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</si>
  <si>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</si>
  <si>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</si>
  <si>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</si>
  <si>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</si>
  <si>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</si>
  <si>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</si>
  <si>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</si>
  <si>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</si>
  <si>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</si>
  <si>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</si>
  <si>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</si>
  <si>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</si>
  <si>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</si>
  <si>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</si>
  <si>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</si>
  <si>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</si>
  <si>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</si>
  <si>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</si>
  <si>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</si>
  <si>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</si>
  <si>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</si>
  <si>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</si>
  <si>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</si>
  <si>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</si>
  <si>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</si>
  <si>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</si>
  <si>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</si>
  <si>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</si>
  <si>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</si>
  <si>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</si>
  <si>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</si>
  <si>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</si>
  <si>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</si>
  <si>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</si>
  <si>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</si>
  <si>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</si>
  <si>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</si>
  <si>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</si>
  <si>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</si>
  <si>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</si>
  <si>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</si>
  <si>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</si>
  <si>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</si>
  <si>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</si>
  <si>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</si>
  <si>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</si>
  <si>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</si>
  <si>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</si>
  <si>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</si>
  <si>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</si>
  <si>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</si>
  <si>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</si>
  <si>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</si>
  <si>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</si>
  <si>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</si>
  <si>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</si>
  <si>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</si>
  <si>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</si>
  <si>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</si>
  <si>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</si>
  <si>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</si>
  <si>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</si>
  <si>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</si>
  <si>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</si>
  <si>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</si>
  <si>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</si>
  <si>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</si>
  <si>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</si>
  <si>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</si>
  <si>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</si>
  <si>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</si>
  <si>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</si>
  <si>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</si>
  <si>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</si>
  <si>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</si>
  <si>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</si>
  <si>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</si>
  <si>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</si>
  <si>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</si>
  <si>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</si>
  <si>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</si>
  <si>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</si>
  <si>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</si>
  <si>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</si>
  <si>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</si>
  <si>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</si>
  <si>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</si>
  <si>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</si>
  <si>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</si>
  <si>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</si>
  <si>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</si>
  <si>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</si>
  <si>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</si>
  <si>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</si>
  <si>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</si>
  <si>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</si>
  <si>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</si>
  <si>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</si>
  <si>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</si>
  <si>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</si>
  <si>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</si>
  <si>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</si>
  <si>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</si>
  <si>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</si>
  <si>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</si>
  <si>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</si>
  <si>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</si>
  <si>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</si>
  <si>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</si>
  <si>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</si>
  <si>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</si>
  <si>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</si>
  <si>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</si>
  <si>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</si>
  <si>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</si>
  <si>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</si>
  <si>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</si>
  <si>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</si>
  <si>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</si>
  <si>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</si>
  <si>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</si>
  <si>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</si>
  <si>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</si>
  <si>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</si>
  <si>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</si>
  <si>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</si>
  <si>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</si>
  <si>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</si>
  <si>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</si>
  <si>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</si>
  <si>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</si>
  <si>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</si>
  <si>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</si>
  <si>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</si>
  <si>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</si>
  <si>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</si>
  <si>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</si>
  <si>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</si>
  <si>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</si>
  <si>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</si>
  <si>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</si>
  <si>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</si>
  <si>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</si>
  <si>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</si>
  <si>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</si>
  <si>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</si>
  <si>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</si>
  <si>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</si>
  <si>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</si>
  <si>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</si>
  <si>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</si>
  <si>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</si>
  <si>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</si>
  <si>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</si>
  <si>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</si>
  <si>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</si>
  <si>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</si>
  <si>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</si>
  <si>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</si>
  <si>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</si>
  <si>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</si>
  <si>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</si>
  <si>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</si>
  <si>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</si>
  <si>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</si>
  <si>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</si>
  <si>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</si>
  <si>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</si>
  <si>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</si>
  <si>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</si>
  <si>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</si>
  <si>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</si>
  <si>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</si>
  <si>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</si>
  <si>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</si>
  <si>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</si>
  <si>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</si>
  <si>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</si>
  <si>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</si>
  <si>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</si>
  <si>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</si>
  <si>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</si>
  <si>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</si>
  <si>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</si>
  <si>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</si>
  <si>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</si>
  <si>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</si>
  <si>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</si>
  <si>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</si>
  <si>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</si>
  <si>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</si>
  <si>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</si>
  <si>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</si>
  <si>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</si>
  <si>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</si>
  <si>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</si>
  <si>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</si>
  <si>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</si>
  <si>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</si>
  <si>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</si>
  <si>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</si>
  <si>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</si>
  <si>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</si>
  <si>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</si>
  <si>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</si>
  <si>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</si>
  <si>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</si>
  <si>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</si>
  <si>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</si>
  <si>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</si>
  <si>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</si>
  <si>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</si>
  <si>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</si>
  <si>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</si>
  <si>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</si>
  <si>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</si>
  <si>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</si>
  <si>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</si>
  <si>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</si>
  <si>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</si>
  <si>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</si>
  <si>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</si>
  <si>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</si>
  <si>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</si>
  <si>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</si>
  <si>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</si>
  <si>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</si>
  <si>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</si>
  <si>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</si>
  <si>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</si>
  <si>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</si>
  <si>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</si>
  <si>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</si>
  <si>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</si>
  <si>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</si>
  <si>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</si>
  <si>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</si>
  <si>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</si>
  <si>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</si>
  <si>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</si>
  <si>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</si>
  <si>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</si>
  <si>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</si>
  <si>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</si>
  <si>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</si>
  <si>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</si>
  <si>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</si>
  <si>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</si>
  <si>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</si>
  <si>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</si>
  <si>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</si>
  <si>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</si>
  <si>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</si>
  <si>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</si>
  <si>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</si>
  <si>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</si>
  <si>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</si>
  <si>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</si>
  <si>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</si>
  <si>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</si>
  <si>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</si>
  <si>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</si>
  <si>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</si>
  <si>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</si>
  <si>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</si>
  <si>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</si>
  <si>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</si>
  <si>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</si>
  <si>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</si>
  <si>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</si>
  <si>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</si>
  <si>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</si>
  <si>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</si>
  <si>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</si>
  <si>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</si>
  <si>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</si>
  <si>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</si>
  <si>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</si>
  <si>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</si>
  <si>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</si>
  <si>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</si>
  <si>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</si>
  <si>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</si>
  <si>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</si>
  <si>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</si>
  <si>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</si>
  <si>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</si>
  <si>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</si>
  <si>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</si>
  <si>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</si>
  <si>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</si>
  <si>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</si>
  <si>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</si>
  <si>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</si>
  <si>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</si>
  <si>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</si>
  <si>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</si>
  <si>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</si>
  <si>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</si>
  <si>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</si>
  <si>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</si>
  <si>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</si>
  <si>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</si>
  <si>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</si>
  <si>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</si>
  <si>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</si>
  <si>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</si>
  <si>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</si>
  <si>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</si>
  <si>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</si>
  <si>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</si>
  <si>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</si>
  <si>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</si>
  <si>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</si>
  <si>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</si>
  <si>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</si>
  <si>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</si>
  <si>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</si>
  <si>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</si>
  <si>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</si>
  <si>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</si>
  <si>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</si>
  <si>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</si>
  <si>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</si>
  <si>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</si>
  <si>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</si>
  <si>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</si>
  <si>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</si>
  <si>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</si>
  <si>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</si>
  <si>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</si>
  <si>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</si>
  <si>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</si>
  <si>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</si>
  <si>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</si>
  <si>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</si>
  <si>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</si>
  <si>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</si>
  <si>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</si>
  <si>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</si>
  <si>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</si>
  <si>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</si>
  <si>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</si>
  <si>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</si>
  <si>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</si>
  <si>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</si>
  <si>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</si>
  <si>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</si>
  <si>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</si>
  <si>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</si>
  <si>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</si>
  <si>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</si>
  <si>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</si>
  <si>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</si>
  <si>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</si>
  <si>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</si>
  <si>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</si>
  <si>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</si>
  <si>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</si>
  <si>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</si>
  <si>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</si>
  <si>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</si>
  <si>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</si>
  <si>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</si>
  <si>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</si>
  <si>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</si>
  <si>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</si>
  <si>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</si>
  <si>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</si>
  <si>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</si>
  <si>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</si>
  <si>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</si>
  <si>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</si>
  <si>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</si>
  <si>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</si>
  <si>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</si>
  <si>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</si>
  <si>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</si>
  <si>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</si>
  <si>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</si>
  <si>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</si>
  <si>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</si>
  <si>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</si>
  <si>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</si>
  <si>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</si>
  <si>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</si>
  <si>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</si>
  <si>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</si>
  <si>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</si>
  <si>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</si>
  <si>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</si>
  <si>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</si>
  <si>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</si>
  <si>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</si>
  <si>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</si>
  <si>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</si>
  <si>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</si>
  <si>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</si>
  <si>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</si>
  <si>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</si>
  <si>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</si>
  <si>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</si>
  <si>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</si>
  <si>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</si>
  <si>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</si>
  <si>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</si>
  <si>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</si>
  <si>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</si>
  <si>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</si>
  <si>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</si>
  <si>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</si>
  <si>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</si>
  <si>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</si>
  <si>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</si>
  <si>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</si>
  <si>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</si>
  <si>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</si>
  <si>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</si>
  <si>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</si>
  <si>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</si>
  <si>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</si>
  <si>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</si>
  <si>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</si>
  <si>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</si>
  <si>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</si>
  <si>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</si>
  <si>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</si>
  <si>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</si>
  <si>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</si>
  <si>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</si>
  <si>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</si>
  <si>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</si>
  <si>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</si>
  <si>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</si>
  <si>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</si>
  <si>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</si>
  <si>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</si>
  <si>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</si>
  <si>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</si>
  <si>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</si>
  <si>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</si>
  <si>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</si>
  <si>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</si>
  <si>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</si>
  <si>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</si>
  <si>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</si>
  <si>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</si>
  <si>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</si>
  <si>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</si>
  <si>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</si>
  <si>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</si>
  <si>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</si>
  <si>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</si>
  <si>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</si>
  <si>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</si>
  <si>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</si>
  <si>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</si>
  <si>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</si>
  <si>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</si>
  <si>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</si>
  <si>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</si>
  <si>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</si>
  <si>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</si>
  <si>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</si>
  <si>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</si>
  <si>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</si>
  <si>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</si>
  <si>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</si>
  <si>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</si>
  <si>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</si>
  <si>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</si>
  <si>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</si>
  <si>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</si>
  <si>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</si>
  <si>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</si>
  <si>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</si>
  <si>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</si>
  <si>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</si>
  <si>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</si>
  <si>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</si>
  <si>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</si>
  <si>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</si>
  <si>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</si>
  <si>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</si>
  <si>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</si>
  <si>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</si>
  <si>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</si>
  <si>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</si>
  <si>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</si>
  <si>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</si>
  <si>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</si>
  <si>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</si>
  <si>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</si>
  <si>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</si>
  <si>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</si>
  <si>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</si>
  <si>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</si>
  <si>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</si>
  <si>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</si>
  <si>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</si>
  <si>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</si>
  <si>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</si>
  <si>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</si>
  <si>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</si>
  <si>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</si>
  <si>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</si>
  <si>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</si>
  <si>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</si>
  <si>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</si>
  <si>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</si>
  <si>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</si>
  <si>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</si>
  <si>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</si>
  <si>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</si>
  <si>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</si>
  <si>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</si>
  <si>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</si>
  <si>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</si>
  <si>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</si>
  <si>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</si>
  <si>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</si>
  <si>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</si>
  <si>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</si>
  <si>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</si>
  <si>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</si>
  <si>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</si>
  <si>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</si>
  <si>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</si>
  <si>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</si>
  <si>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</si>
  <si>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</si>
  <si>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</si>
  <si>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</si>
  <si>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</si>
  <si>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</si>
  <si>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</si>
  <si>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</si>
  <si>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</si>
  <si>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</si>
  <si>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</si>
  <si>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</si>
  <si>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</si>
  <si>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</si>
  <si>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</si>
  <si>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</si>
  <si>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</si>
  <si>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</si>
  <si>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</si>
  <si>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</si>
  <si>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</si>
  <si>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</si>
  <si>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</si>
  <si>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</si>
  <si>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</si>
  <si>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</si>
  <si>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</si>
  <si>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</si>
  <si>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</si>
  <si>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</si>
  <si>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</si>
  <si>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</si>
  <si>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</si>
  <si>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</si>
  <si>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</si>
  <si>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</si>
  <si>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</si>
  <si>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</si>
  <si>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</si>
  <si>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</si>
  <si>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</si>
  <si>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</si>
  <si>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</si>
  <si>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</si>
  <si>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</si>
  <si>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</si>
  <si>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</si>
  <si>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</si>
  <si>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</si>
  <si>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</si>
  <si>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</si>
  <si>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</si>
  <si>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</si>
  <si>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</si>
  <si>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</si>
  <si>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</si>
  <si>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</si>
  <si>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</si>
  <si>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</si>
  <si>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</si>
  <si>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</si>
  <si>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</si>
  <si>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</si>
  <si>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</si>
  <si>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</si>
  <si>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</si>
  <si>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</si>
  <si>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</si>
  <si>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</si>
  <si>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</si>
  <si>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</si>
  <si>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</si>
  <si>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</si>
  <si>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</si>
  <si>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</si>
  <si>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</si>
  <si>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</si>
  <si>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</si>
  <si>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</si>
  <si>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</si>
  <si>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</si>
  <si>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</si>
  <si>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</si>
  <si>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</si>
  <si>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</si>
  <si>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</si>
  <si>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</si>
  <si>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</si>
  <si>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</si>
  <si>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</si>
  <si>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</si>
  <si>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</si>
  <si>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</si>
  <si>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</si>
  <si>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</si>
  <si>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</si>
  <si>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</si>
  <si>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</si>
  <si>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</si>
  <si>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</si>
  <si>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</si>
  <si>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</si>
  <si>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</si>
  <si>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</si>
  <si>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</si>
  <si>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</si>
  <si>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</si>
  <si>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</si>
  <si>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</si>
  <si>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</si>
  <si>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</si>
  <si>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</si>
  <si>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</si>
  <si>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</si>
  <si>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</si>
  <si>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</si>
  <si>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</si>
  <si>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</si>
  <si>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</si>
  <si>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</si>
  <si>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</si>
  <si>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</si>
  <si>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</si>
  <si>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</si>
  <si>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</si>
  <si>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</si>
  <si>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</si>
  <si>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</si>
  <si>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</si>
  <si>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</si>
  <si>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</si>
  <si>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</si>
  <si>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</si>
  <si>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</si>
  <si>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</si>
  <si>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</si>
  <si>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</si>
  <si>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</si>
  <si>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</si>
  <si>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</si>
  <si>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</si>
  <si>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</si>
  <si>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</si>
  <si>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</si>
  <si>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</si>
  <si>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</si>
  <si>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</si>
  <si>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</si>
  <si>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</si>
  <si>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</si>
  <si>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</si>
  <si>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</si>
  <si>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</si>
  <si>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</si>
  <si>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</si>
  <si>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</si>
  <si>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</si>
  <si>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</si>
  <si>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</si>
  <si>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</si>
  <si>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</si>
  <si>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</si>
  <si>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</si>
  <si>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</si>
  <si>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</si>
  <si>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</si>
  <si>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</si>
  <si>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</si>
  <si>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</si>
  <si>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</si>
  <si>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</si>
  <si>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</si>
  <si>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</si>
  <si>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</si>
  <si>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</si>
  <si>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</si>
  <si>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</si>
  <si>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</si>
  <si>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</si>
  <si>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</si>
  <si>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</si>
  <si>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</si>
  <si>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</si>
  <si>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</si>
  <si>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</si>
  <si>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</si>
  <si>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</si>
  <si>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</si>
  <si>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</si>
  <si>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</si>
  <si>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</si>
  <si>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</si>
  <si>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</si>
  <si>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</si>
  <si>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</si>
  <si>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</si>
  <si>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</si>
  <si>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</si>
  <si>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</si>
  <si>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</si>
  <si>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</si>
  <si>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</si>
  <si>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</si>
  <si>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</si>
  <si>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</si>
  <si>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</si>
  <si>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</si>
  <si>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</si>
  <si>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</si>
  <si>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</si>
  <si>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</si>
  <si>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</si>
  <si>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</si>
  <si>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</si>
  <si>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</si>
  <si>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</si>
  <si>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</si>
  <si>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</si>
  <si>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</si>
  <si>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</si>
  <si>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</si>
  <si>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</si>
  <si>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</si>
  <si>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</si>
  <si>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</si>
  <si>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</si>
  <si>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</si>
  <si>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</si>
  <si>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</si>
  <si>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</si>
  <si>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</si>
  <si>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</si>
  <si>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</si>
  <si>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</si>
  <si>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</si>
  <si>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</si>
  <si>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</si>
  <si>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</si>
  <si>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</si>
  <si>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</si>
  <si>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</si>
  <si>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</si>
  <si>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</si>
  <si>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</si>
  <si>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</si>
  <si>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</si>
  <si>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</si>
  <si>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</si>
  <si>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</si>
  <si>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</si>
  <si>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</si>
  <si>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</si>
  <si>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</si>
  <si>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</si>
  <si>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</si>
  <si>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</si>
  <si>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</si>
  <si>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</si>
  <si>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</si>
  <si>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</si>
  <si>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</si>
  <si>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</si>
  <si>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</si>
  <si>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</si>
  <si>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</si>
  <si>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</si>
  <si>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</si>
  <si>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</si>
  <si>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</si>
  <si>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</si>
  <si>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</si>
  <si>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</si>
  <si>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</si>
  <si>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</si>
  <si>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</si>
  <si>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</si>
  <si>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</si>
  <si>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</si>
  <si>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</si>
  <si>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</si>
  <si>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</si>
  <si>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</si>
  <si>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</si>
  <si>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</si>
  <si>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</si>
  <si>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</si>
  <si>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</si>
  <si>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</si>
  <si>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</si>
  <si>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</si>
  <si>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</si>
  <si>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</si>
  <si>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</si>
  <si>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</si>
  <si>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</si>
  <si>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</si>
  <si>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</si>
  <si>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</si>
  <si>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</si>
  <si>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</si>
  <si>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</si>
  <si>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</si>
  <si>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</si>
  <si>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</si>
  <si>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</si>
  <si>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</si>
  <si>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</si>
  <si>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</si>
  <si>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</si>
  <si>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</si>
  <si>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</si>
  <si>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</si>
  <si>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</si>
  <si>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</si>
  <si>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</si>
  <si>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</si>
  <si>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</si>
  <si>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</si>
  <si>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</si>
  <si>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</si>
  <si>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</si>
  <si>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</si>
  <si>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</si>
  <si>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</si>
  <si>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</si>
  <si>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</si>
  <si>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</si>
  <si>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</si>
  <si>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</si>
  <si>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</si>
  <si>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</si>
  <si>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</si>
  <si>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</si>
  <si>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</si>
  <si>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</si>
  <si>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</si>
  <si>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</si>
  <si>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</si>
  <si>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</si>
  <si>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</si>
  <si>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</si>
  <si>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</si>
  <si>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</si>
  <si>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</si>
  <si>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</si>
  <si>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</si>
  <si>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</si>
  <si>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</si>
  <si>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</si>
  <si>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</si>
  <si>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</si>
  <si>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</si>
  <si>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</si>
  <si>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</si>
  <si>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</si>
  <si>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</si>
  <si>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</si>
  <si>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</si>
  <si>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</si>
  <si>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</si>
  <si>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</si>
  <si>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</si>
  <si>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</si>
  <si>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</si>
  <si>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</si>
  <si>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</si>
  <si>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</si>
  <si>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</si>
  <si>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</si>
  <si>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</si>
  <si>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</si>
  <si>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</si>
  <si>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</si>
  <si>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</si>
  <si>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</si>
  <si>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</si>
  <si>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</si>
  <si>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</si>
  <si>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</si>
  <si>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</si>
  <si>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</si>
  <si>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</si>
  <si>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</si>
  <si>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</si>
  <si>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</si>
  <si>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</si>
  <si>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</si>
  <si>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</si>
  <si>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</si>
  <si>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</si>
  <si>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</si>
  <si>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</si>
  <si>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</si>
  <si>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</si>
  <si>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</si>
  <si>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</si>
  <si>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</si>
  <si>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</si>
  <si>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</si>
  <si>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</si>
  <si>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</si>
  <si>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</si>
  <si>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</si>
  <si>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</si>
  <si>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</si>
  <si>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</si>
  <si>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</si>
  <si>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</si>
  <si>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</si>
  <si>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</si>
  <si>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</si>
  <si>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</si>
  <si>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</si>
  <si>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</si>
  <si>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</si>
  <si>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</si>
  <si>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</si>
  <si>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</si>
  <si>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</si>
  <si>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</si>
  <si>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</si>
  <si>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</si>
  <si>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</si>
  <si>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</si>
  <si>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</si>
  <si>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</si>
  <si>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</si>
  <si>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</si>
  <si>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</si>
  <si>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</si>
  <si>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</si>
  <si>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</si>
  <si>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</si>
  <si>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</si>
  <si>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</si>
  <si>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</si>
  <si>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</si>
  <si>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</si>
  <si>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</si>
  <si>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</si>
  <si>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</si>
  <si>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</si>
  <si>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</si>
  <si>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</si>
  <si>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</si>
  <si>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</si>
  <si>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</si>
  <si>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</si>
  <si>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</si>
  <si>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</si>
  <si>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</si>
  <si>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</si>
  <si>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</si>
  <si>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</si>
  <si>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</si>
  <si>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</si>
  <si>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</si>
  <si>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</si>
  <si>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</si>
  <si>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</si>
  <si>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</si>
  <si>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</si>
  <si>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</si>
  <si>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</si>
  <si>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</si>
  <si>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</si>
  <si>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</si>
  <si>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</si>
  <si>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</si>
  <si>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</si>
  <si>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</si>
  <si>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</si>
  <si>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</si>
  <si>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</si>
  <si>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</si>
  <si>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</si>
  <si>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</si>
  <si>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</si>
  <si>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</si>
  <si>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</si>
  <si>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</si>
  <si>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</si>
  <si>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</si>
  <si>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</si>
  <si>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</si>
  <si>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</si>
  <si>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</si>
  <si>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</si>
  <si>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</si>
  <si>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</si>
  <si>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</si>
  <si>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</si>
  <si>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</si>
  <si>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</si>
  <si>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</si>
  <si>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</si>
  <si>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</si>
  <si>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</si>
  <si>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</si>
  <si>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</si>
  <si>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</si>
  <si>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</si>
  <si>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</si>
  <si>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</si>
  <si>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</si>
  <si>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</si>
  <si>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</si>
  <si>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</si>
  <si>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</si>
  <si>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</si>
  <si>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</si>
  <si>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</si>
  <si>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</si>
  <si>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</si>
  <si>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</si>
  <si>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</si>
  <si>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</si>
  <si>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</si>
  <si>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</si>
  <si>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</si>
  <si>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</si>
  <si>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</si>
  <si>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</si>
  <si>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</si>
  <si>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</si>
  <si>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</si>
  <si>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</si>
  <si>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</si>
  <si>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</si>
  <si>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</si>
  <si>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</si>
  <si>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</si>
  <si>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</si>
  <si>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</si>
  <si>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</si>
  <si>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</si>
  <si>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</si>
  <si>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</si>
  <si>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</si>
  <si>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</si>
  <si>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</si>
  <si>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</si>
  <si>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</si>
  <si>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</si>
  <si>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</si>
  <si>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</si>
  <si>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</si>
  <si>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</si>
  <si>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</si>
  <si>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</si>
  <si>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</si>
  <si>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</si>
  <si>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</si>
  <si>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</si>
  <si>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</si>
  <si>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</si>
  <si>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</si>
  <si>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</si>
  <si>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</si>
  <si>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</si>
  <si>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</si>
  <si>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</si>
  <si>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</si>
  <si>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</si>
  <si>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</si>
  <si>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</si>
  <si>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</si>
  <si>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</si>
  <si>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</si>
  <si>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</si>
  <si>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</si>
  <si>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</si>
  <si>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</si>
  <si>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</si>
  <si>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</si>
  <si>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</si>
  <si>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</si>
  <si>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</si>
  <si>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</si>
  <si>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</si>
  <si>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</si>
  <si>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</si>
  <si>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</si>
  <si>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</si>
  <si>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</si>
  <si>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</si>
  <si>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</si>
  <si>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</si>
  <si>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</si>
  <si>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</si>
  <si>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</si>
  <si>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</si>
  <si>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</si>
  <si>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</si>
  <si>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</si>
  <si>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</si>
  <si>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</si>
  <si>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</si>
  <si>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</si>
  <si>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</si>
  <si>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</si>
  <si>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</si>
  <si>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</si>
  <si>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</si>
  <si>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</si>
  <si>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</si>
  <si>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</si>
  <si>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</si>
  <si>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</si>
  <si>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</si>
  <si>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</si>
  <si>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</si>
  <si>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</si>
  <si>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</si>
  <si>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</si>
  <si>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</si>
  <si>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</si>
  <si>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</si>
  <si>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</si>
  <si>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</si>
  <si>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</si>
  <si>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</si>
  <si>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</si>
  <si>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</si>
  <si>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</si>
  <si>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</si>
  <si>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</si>
  <si>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</si>
  <si>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</si>
  <si>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</si>
  <si>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</si>
  <si>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</si>
  <si>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</si>
  <si>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</si>
  <si>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</si>
  <si>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</si>
  <si>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</si>
  <si>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</si>
  <si>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</si>
  <si>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</si>
  <si>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</si>
  <si>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</si>
  <si>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</si>
  <si>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</si>
  <si>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</si>
  <si>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</si>
  <si>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</si>
  <si>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</si>
  <si>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</si>
  <si>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</si>
  <si>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</si>
  <si>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</si>
  <si>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</si>
  <si>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</si>
  <si>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</si>
  <si>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</si>
  <si>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</si>
  <si>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</si>
  <si>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</si>
  <si>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</si>
  <si>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</si>
  <si>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</si>
  <si>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</si>
  <si>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</si>
  <si>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</si>
  <si>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</si>
  <si>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</si>
  <si>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</si>
  <si>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</si>
  <si>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</si>
  <si>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</si>
  <si>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</si>
  <si>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</si>
  <si>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</si>
  <si>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</si>
  <si>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</si>
  <si>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</si>
  <si>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</si>
  <si>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</si>
  <si>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</si>
  <si>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</si>
  <si>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</si>
  <si>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</si>
  <si>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</si>
  <si>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</si>
  <si>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</si>
  <si>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</si>
  <si>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</si>
  <si>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</si>
  <si>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</si>
  <si>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</si>
  <si>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</si>
  <si>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</si>
  <si>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</si>
  <si>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</si>
  <si>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</si>
  <si>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</si>
  <si>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</si>
  <si>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</si>
  <si>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</si>
  <si>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</si>
  <si>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</si>
  <si>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</si>
  <si>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</si>
  <si>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</si>
  <si>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</si>
  <si>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</si>
  <si>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</si>
  <si>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</si>
  <si>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</si>
  <si>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</si>
  <si>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</si>
  <si>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</si>
  <si>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</si>
  <si>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</si>
  <si>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</si>
  <si>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</si>
  <si>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</si>
  <si>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</si>
  <si>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</si>
  <si>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</si>
  <si>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</si>
  <si>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</si>
  <si>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</si>
  <si>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</si>
  <si>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</si>
  <si>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</si>
  <si>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</si>
  <si>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</si>
  <si>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</si>
  <si>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</si>
  <si>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</si>
  <si>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</si>
  <si>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</si>
  <si>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</si>
  <si>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</si>
  <si>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</si>
  <si>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</si>
  <si>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</si>
  <si>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</si>
  <si>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</si>
  <si>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</si>
  <si>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</si>
  <si>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</si>
  <si>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</si>
  <si>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</si>
  <si>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</si>
  <si>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</si>
  <si>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</si>
  <si>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</si>
  <si>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</si>
  <si>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</si>
  <si>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</si>
  <si>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</si>
  <si>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</si>
  <si>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</si>
  <si>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</si>
  <si>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</si>
  <si>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</si>
  <si>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</si>
  <si>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</si>
  <si>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</si>
  <si>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</si>
  <si>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</si>
  <si>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</si>
  <si>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</si>
  <si>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</si>
  <si>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</si>
  <si>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</si>
  <si>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</si>
  <si>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</si>
  <si>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</si>
  <si>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</si>
  <si>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</si>
  <si>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</si>
  <si>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</si>
  <si>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</si>
  <si>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</si>
  <si>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</si>
  <si>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</si>
  <si>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</si>
  <si>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</si>
  <si>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</si>
  <si>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</si>
  <si>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</si>
  <si>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</si>
  <si>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</si>
  <si>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</si>
  <si>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</si>
  <si>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</si>
  <si>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</si>
  <si>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</si>
  <si>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</si>
  <si>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</si>
  <si>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</si>
  <si>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</si>
  <si>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</si>
  <si>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</si>
  <si>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</si>
  <si>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</si>
  <si>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</si>
  <si>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</si>
  <si>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</si>
  <si>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</si>
  <si>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</si>
  <si>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</si>
  <si>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</si>
  <si>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</si>
  <si>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</si>
  <si>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</si>
  <si>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</si>
  <si>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</si>
  <si>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</si>
  <si>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</si>
  <si>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</si>
  <si>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</si>
  <si>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</si>
  <si>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</si>
  <si>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</si>
  <si>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</si>
  <si>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</si>
  <si>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</si>
  <si>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</si>
  <si>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</si>
  <si>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</si>
  <si>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</si>
  <si>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</si>
  <si>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</si>
  <si>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</si>
  <si>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</si>
  <si>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</si>
  <si>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</si>
  <si>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</si>
  <si>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</si>
  <si>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</si>
  <si>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</si>
  <si>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</si>
  <si>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</si>
  <si>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</si>
  <si>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</si>
  <si>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</si>
  <si>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</si>
  <si>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</si>
  <si>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</si>
  <si>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</si>
  <si>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</si>
  <si>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</si>
  <si>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</si>
  <si>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</si>
  <si>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</si>
  <si>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</si>
  <si>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</si>
  <si>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</si>
  <si>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</si>
  <si>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</si>
  <si>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</si>
  <si>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</si>
  <si>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</si>
  <si>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</si>
  <si>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</si>
  <si>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</si>
  <si>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</si>
  <si>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</si>
  <si>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</si>
  <si>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</si>
  <si>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</si>
  <si>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</si>
  <si>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</si>
  <si>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</si>
  <si>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</si>
  <si>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</si>
  <si>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</si>
  <si>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</si>
  <si>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</si>
  <si>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</si>
  <si>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</si>
  <si>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</si>
  <si>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</si>
  <si>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</si>
  <si>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</si>
  <si>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</si>
  <si>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</si>
  <si>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</si>
  <si>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</si>
  <si>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</si>
  <si>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</si>
  <si>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</si>
  <si>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</si>
  <si>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</si>
  <si>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</si>
  <si>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</si>
  <si>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</si>
  <si>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</si>
  <si>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</si>
  <si>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</si>
  <si>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</si>
  <si>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</si>
  <si>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</si>
  <si>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</si>
  <si>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</si>
  <si>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</si>
  <si>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</si>
  <si>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</si>
  <si>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</si>
  <si>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</si>
  <si>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</si>
  <si>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</si>
  <si>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</si>
  <si>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</si>
  <si>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</si>
  <si>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</si>
  <si>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</si>
  <si>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</si>
  <si>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</si>
  <si>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</si>
  <si>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</si>
  <si>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</si>
  <si>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</si>
  <si>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</si>
  <si>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</si>
  <si>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</si>
  <si>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</si>
  <si>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</si>
  <si>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</si>
  <si>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</si>
  <si>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</si>
  <si>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</si>
  <si>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</si>
  <si>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</si>
  <si>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</si>
  <si>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</si>
  <si>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</si>
  <si>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</si>
  <si>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</si>
  <si>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</si>
  <si>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</si>
  <si>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</si>
  <si>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</si>
  <si>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</si>
  <si>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</si>
  <si>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</si>
  <si>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</si>
  <si>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</si>
  <si>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</si>
  <si>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</si>
  <si>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</si>
  <si>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</si>
  <si>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</si>
  <si>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</si>
  <si>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</si>
  <si>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</si>
  <si>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</si>
  <si>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</si>
  <si>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</si>
  <si>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</si>
  <si>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</si>
  <si>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</si>
  <si>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</si>
  <si>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</si>
  <si>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</si>
  <si>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</si>
  <si>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</si>
  <si>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</si>
  <si>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</si>
  <si>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</si>
  <si>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</si>
  <si>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</si>
  <si>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</si>
  <si>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</si>
  <si>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</si>
  <si>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</si>
  <si>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</si>
  <si>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</si>
  <si>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</si>
  <si>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</si>
  <si>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</si>
  <si>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</si>
  <si>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</si>
  <si>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</si>
  <si>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</si>
  <si>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</si>
  <si>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</si>
  <si>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</si>
  <si>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</si>
  <si>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</si>
  <si>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</si>
  <si>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</si>
  <si>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</si>
  <si>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</si>
  <si>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</si>
  <si>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</si>
  <si>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</si>
  <si>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</si>
  <si>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</si>
  <si>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</si>
  <si>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</si>
  <si>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</si>
  <si>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</si>
  <si>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</si>
  <si>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</si>
  <si>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</si>
  <si>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</si>
  <si>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</si>
  <si>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</si>
  <si>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</si>
  <si>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</si>
  <si>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</si>
  <si>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</si>
  <si>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</si>
  <si>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</si>
  <si>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</si>
  <si>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</si>
  <si>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</si>
  <si>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</si>
  <si>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</si>
  <si>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</si>
  <si>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</si>
  <si>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</si>
  <si>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</si>
  <si>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</si>
  <si>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</si>
  <si>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</si>
  <si>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</si>
  <si>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</si>
  <si>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</si>
  <si>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</si>
  <si>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</si>
  <si>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</si>
  <si>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</si>
  <si>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</si>
  <si>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</si>
  <si>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</si>
  <si>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</si>
  <si>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</si>
  <si>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</si>
  <si>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</si>
  <si>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</si>
  <si>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</si>
  <si>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</si>
  <si>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</si>
  <si>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</si>
  <si>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</si>
  <si>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</si>
  <si>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</si>
  <si>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</si>
  <si>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</si>
  <si>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</si>
  <si>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</si>
  <si>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</si>
  <si>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</si>
  <si>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</si>
  <si>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</si>
  <si>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</si>
  <si>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</si>
  <si>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</si>
  <si>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</si>
  <si>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</si>
  <si>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</si>
  <si>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</si>
  <si>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</si>
  <si>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</si>
  <si>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</si>
  <si>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</si>
  <si>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</si>
  <si>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</si>
  <si>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</si>
  <si>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</si>
  <si>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</si>
  <si>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</si>
  <si>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</si>
  <si>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</si>
  <si>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</si>
  <si>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</si>
  <si>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</si>
  <si>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</si>
  <si>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</si>
  <si>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</si>
  <si>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</si>
  <si>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</si>
  <si>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</si>
  <si>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</si>
  <si>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</si>
  <si>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</si>
  <si>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</si>
  <si>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</si>
  <si>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</si>
  <si>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</si>
  <si>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</si>
  <si>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</si>
  <si>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</si>
  <si>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</si>
  <si>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</si>
  <si>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</si>
  <si>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</si>
  <si>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</si>
  <si>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</si>
  <si>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</si>
  <si>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</si>
  <si>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</si>
  <si>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</si>
  <si>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</si>
  <si>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</si>
  <si>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</si>
  <si>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</si>
  <si>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</si>
  <si>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</si>
  <si>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</si>
  <si>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</si>
  <si>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</si>
  <si>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</si>
  <si>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</si>
  <si>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</si>
  <si>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</si>
  <si>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</si>
  <si>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</si>
  <si>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</si>
  <si>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</si>
  <si>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</si>
  <si>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</si>
  <si>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</si>
  <si>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</si>
  <si>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</si>
  <si>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</si>
  <si>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</si>
  <si>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</si>
  <si>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</si>
  <si>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</si>
  <si>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</si>
  <si>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</si>
  <si>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</si>
  <si>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</si>
  <si>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</si>
  <si>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</si>
  <si>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</si>
  <si>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</si>
  <si>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</si>
  <si>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</si>
  <si>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</si>
  <si>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</si>
  <si>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</si>
  <si>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</si>
  <si>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</si>
  <si>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</si>
  <si>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</si>
  <si>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</si>
  <si>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</si>
  <si>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</si>
  <si>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</si>
  <si>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</si>
  <si>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</si>
  <si>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</si>
  <si>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</si>
  <si>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</si>
  <si>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</si>
  <si>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</si>
  <si>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</si>
  <si>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</si>
  <si>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</si>
  <si>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</si>
  <si>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</si>
  <si>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</si>
  <si>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</si>
  <si>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</si>
  <si>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</si>
  <si>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</si>
  <si>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</si>
  <si>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</si>
  <si>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</si>
  <si>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</si>
  <si>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</si>
  <si>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</si>
  <si>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</si>
  <si>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</si>
  <si>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</si>
  <si>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</si>
  <si>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</si>
  <si>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</si>
  <si>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</si>
  <si>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</si>
  <si>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</si>
  <si>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</si>
  <si>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</si>
  <si>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</si>
  <si>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</si>
  <si>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</si>
  <si>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</si>
  <si>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</si>
  <si>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</si>
  <si>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</si>
  <si>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</si>
  <si>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</si>
  <si>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</si>
  <si>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</si>
  <si>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</si>
  <si>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</si>
  <si>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</si>
  <si>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</si>
  <si>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</si>
  <si>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</si>
  <si>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</si>
  <si>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</si>
  <si>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</si>
  <si>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</si>
  <si>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</si>
  <si>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</si>
  <si>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</si>
  <si>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</si>
  <si>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</si>
  <si>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</si>
  <si>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</si>
  <si>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</si>
  <si>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</si>
  <si>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</si>
  <si>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</si>
  <si>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</si>
  <si>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</si>
  <si>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</si>
  <si>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</si>
  <si>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</si>
  <si>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</si>
  <si>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</si>
  <si>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</si>
  <si>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</si>
  <si>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</si>
  <si>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</si>
  <si>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</si>
  <si>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</si>
  <si>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</si>
  <si>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</si>
  <si>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</si>
  <si>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</si>
  <si>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</si>
  <si>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</si>
  <si>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</si>
  <si>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</si>
  <si>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</si>
  <si>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</si>
  <si>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</si>
  <si>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</si>
  <si>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</si>
  <si>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</si>
  <si>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</si>
  <si>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</si>
  <si>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</si>
  <si>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</si>
  <si>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</si>
  <si>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</si>
  <si>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</si>
  <si>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</si>
  <si>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</si>
  <si>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</si>
  <si>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</si>
  <si>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</si>
  <si>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</si>
  <si>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</si>
  <si>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</si>
  <si>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</si>
  <si>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</si>
  <si>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</si>
  <si>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</si>
  <si>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</si>
  <si>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</si>
  <si>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</si>
  <si>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</si>
  <si>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</si>
  <si>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</si>
  <si>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</si>
  <si>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</si>
  <si>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</si>
  <si>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</si>
  <si>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</si>
  <si>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</si>
  <si>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</si>
  <si>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</si>
  <si>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</si>
  <si>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</si>
  <si>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</si>
  <si>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</si>
  <si>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</si>
  <si>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</si>
  <si>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</si>
  <si>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</si>
  <si>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</si>
  <si>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</si>
  <si>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</si>
  <si>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</si>
  <si>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</si>
  <si>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</si>
  <si>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</si>
  <si>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</si>
  <si>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</si>
  <si>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</si>
  <si>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</si>
  <si>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</si>
  <si>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</si>
  <si>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</si>
  <si>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</si>
  <si>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</si>
  <si>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</si>
  <si>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</si>
  <si>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</si>
  <si>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</si>
  <si>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</si>
  <si>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</si>
  <si>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</si>
  <si>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</si>
  <si>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</si>
  <si>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</si>
  <si>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</si>
  <si>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</si>
  <si>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</si>
  <si>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</si>
  <si>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</si>
  <si>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</si>
  <si>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</si>
  <si>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</si>
  <si>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</si>
  <si>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</si>
  <si>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</si>
  <si>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</si>
  <si>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</si>
  <si>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</si>
  <si>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</si>
  <si>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</si>
  <si>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</si>
  <si>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</si>
  <si>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</si>
  <si>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</si>
  <si>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</si>
  <si>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</si>
  <si>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</si>
  <si>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</si>
  <si>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</si>
  <si>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</si>
  <si>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</si>
  <si>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</si>
  <si>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</si>
  <si>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</si>
  <si>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</si>
  <si>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</si>
  <si>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</si>
  <si>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</si>
  <si>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</si>
  <si>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</si>
  <si>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</si>
  <si>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</si>
  <si>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</si>
  <si>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</si>
  <si>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</si>
  <si>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</si>
  <si>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</si>
  <si>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</si>
  <si>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</si>
  <si>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</si>
  <si>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</si>
  <si>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</si>
  <si>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</si>
  <si>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</si>
  <si>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</si>
  <si>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</si>
  <si>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</si>
  <si>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</si>
  <si>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</si>
  <si>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</si>
  <si>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</si>
  <si>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</si>
  <si>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</si>
  <si>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</si>
  <si>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</si>
  <si>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</si>
  <si>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</si>
  <si>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</si>
  <si>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</si>
  <si>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</si>
  <si>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</si>
  <si>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</si>
  <si>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</si>
  <si>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</si>
  <si>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</si>
  <si>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</si>
  <si>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</si>
  <si>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</si>
  <si>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</si>
  <si>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</si>
  <si>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</si>
  <si>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</si>
  <si>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</si>
  <si>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</si>
  <si>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</si>
  <si>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</si>
  <si>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</si>
  <si>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</si>
  <si>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</si>
  <si>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</si>
  <si>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</si>
  <si>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</si>
  <si>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</si>
  <si>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</si>
  <si>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</si>
  <si>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</si>
  <si>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</si>
  <si>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</si>
  <si>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</si>
  <si>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</si>
  <si>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</si>
  <si>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</si>
  <si>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</si>
  <si>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</si>
  <si>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</si>
  <si>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</si>
  <si>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</si>
  <si>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</si>
  <si>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</si>
  <si>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</si>
  <si>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</si>
  <si>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</si>
  <si>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</si>
  <si>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</si>
  <si>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</si>
  <si>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</si>
  <si>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</si>
  <si>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</si>
  <si>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</si>
  <si>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</si>
  <si>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</si>
  <si>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</si>
  <si>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</si>
  <si>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</si>
  <si>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</si>
  <si>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</si>
  <si>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</si>
  <si>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</si>
  <si>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</si>
  <si>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</si>
  <si>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</si>
  <si>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</si>
  <si>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</si>
  <si>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</si>
  <si>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</si>
  <si>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</si>
  <si>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</si>
  <si>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</si>
  <si>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</si>
  <si>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</si>
  <si>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</si>
  <si>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</si>
  <si>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</si>
  <si>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</si>
  <si>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</si>
  <si>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</si>
  <si>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</si>
  <si>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</si>
  <si>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</si>
  <si>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</si>
  <si>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</si>
  <si>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</si>
  <si>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</si>
  <si>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</si>
  <si>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</si>
  <si>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</si>
  <si>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</si>
  <si>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</si>
  <si>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</si>
  <si>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</si>
  <si>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</si>
  <si>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</si>
  <si>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</si>
  <si>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</si>
  <si>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</si>
  <si>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</si>
  <si>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</si>
  <si>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</si>
  <si>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</si>
  <si>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</si>
  <si>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</si>
  <si>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</si>
  <si>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</si>
  <si>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</si>
  <si>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</si>
  <si>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</si>
  <si>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</si>
  <si>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</si>
  <si>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</si>
  <si>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</si>
  <si>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</si>
  <si>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</si>
  <si>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</si>
  <si>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</si>
  <si>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</si>
  <si>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</si>
  <si>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</si>
  <si>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</si>
  <si>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</si>
  <si>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</si>
  <si>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</si>
  <si>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</si>
  <si>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</si>
  <si>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</si>
  <si>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</si>
  <si>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</si>
  <si>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</si>
  <si>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</si>
  <si>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</si>
  <si>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</si>
  <si>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</si>
  <si>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</si>
  <si>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</si>
  <si>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</si>
  <si>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</si>
  <si>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</si>
  <si>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</si>
  <si>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</si>
  <si>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</si>
  <si>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</si>
  <si>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</si>
  <si>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</si>
  <si>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</si>
  <si>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</si>
  <si>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</si>
  <si>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</si>
  <si>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</si>
  <si>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</si>
  <si>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</si>
  <si>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</si>
  <si>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</si>
  <si>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</si>
  <si>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</si>
  <si>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</si>
  <si>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</si>
  <si>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</si>
  <si>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</si>
  <si>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</si>
  <si>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</si>
  <si>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</si>
  <si>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</si>
  <si>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</si>
  <si>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</si>
  <si>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</si>
  <si>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</si>
  <si>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</si>
  <si>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</si>
  <si>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</si>
  <si>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</si>
  <si>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</si>
  <si>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</si>
  <si>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</si>
  <si>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</si>
  <si>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</si>
  <si>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</si>
  <si>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</si>
  <si>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</si>
  <si>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</si>
  <si>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</si>
  <si>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</si>
  <si>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</si>
  <si>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</si>
  <si>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</si>
  <si>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</si>
  <si>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</si>
  <si>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</si>
  <si>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</si>
  <si>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</si>
  <si>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</si>
  <si>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</si>
  <si>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</si>
  <si>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</si>
  <si>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</si>
  <si>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</si>
  <si>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</si>
  <si>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</si>
  <si>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</si>
  <si>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</si>
  <si>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</si>
  <si>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</si>
  <si>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</si>
  <si>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</si>
  <si>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</si>
  <si>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</si>
  <si>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</si>
  <si>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</si>
  <si>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</si>
  <si>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</si>
  <si>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</si>
  <si>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</si>
  <si>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</si>
  <si>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</si>
  <si>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</si>
  <si>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</si>
  <si>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</si>
  <si>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</si>
  <si>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</si>
  <si>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</si>
  <si>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</si>
  <si>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</si>
  <si>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</si>
  <si>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</si>
  <si>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</si>
  <si>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</si>
  <si>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</si>
  <si>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</si>
  <si>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</si>
  <si>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</si>
  <si>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</si>
  <si>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</si>
  <si>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</si>
  <si>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</si>
  <si>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</si>
  <si>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</si>
  <si>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</si>
  <si>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</si>
  <si>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</si>
  <si>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</si>
  <si>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</si>
  <si>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</si>
  <si>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</si>
  <si>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</si>
  <si>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</si>
  <si>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</si>
  <si>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</si>
  <si>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</si>
  <si>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</si>
  <si>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</si>
  <si>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</si>
  <si>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</si>
  <si>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</si>
  <si>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</si>
  <si>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</si>
  <si>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</si>
  <si>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</si>
  <si>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</si>
  <si>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</si>
  <si>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</si>
  <si>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</si>
  <si>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</si>
  <si>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</si>
  <si>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</si>
  <si>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</si>
  <si>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</si>
  <si>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</si>
  <si>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</si>
  <si>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</si>
  <si>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</si>
  <si>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</si>
  <si>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</si>
  <si>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</si>
  <si>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</si>
  <si>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</si>
  <si>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</si>
  <si>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</si>
  <si>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</si>
  <si>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</si>
  <si>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</si>
  <si>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</si>
  <si>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</si>
  <si>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</si>
  <si>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</si>
  <si>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</si>
  <si>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</si>
  <si>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</si>
  <si>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</si>
  <si>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</si>
  <si>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</si>
  <si>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</si>
  <si>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</si>
  <si>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</si>
  <si>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</si>
  <si>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</si>
  <si>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</si>
  <si>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</si>
  <si>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</si>
  <si>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</si>
  <si>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</si>
  <si>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</si>
  <si>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</si>
  <si>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</si>
  <si>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</si>
  <si>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</si>
  <si>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</si>
  <si>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</si>
  <si>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</si>
  <si>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</si>
  <si>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</si>
  <si>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</si>
  <si>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</si>
  <si>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</si>
  <si>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</si>
  <si>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</si>
  <si>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</si>
  <si>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</si>
  <si>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</si>
  <si>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</si>
  <si>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</si>
  <si>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</si>
  <si>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</si>
  <si>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</si>
  <si>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</si>
  <si>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</si>
  <si>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</si>
  <si>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</si>
  <si>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</si>
  <si>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</si>
  <si>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</si>
  <si>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</si>
  <si>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</si>
  <si>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</si>
  <si>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</si>
  <si>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</si>
  <si>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</si>
  <si>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</si>
  <si>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</si>
  <si>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</si>
  <si>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</si>
  <si>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</si>
  <si>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</si>
  <si>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</si>
  <si>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</si>
  <si>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</si>
  <si>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</si>
  <si>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</si>
  <si>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</si>
  <si>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</si>
  <si>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</si>
  <si>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</si>
  <si>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</si>
  <si>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</si>
  <si>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</si>
  <si>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</si>
  <si>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</si>
  <si>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</si>
  <si>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</si>
  <si>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</si>
  <si>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</si>
  <si>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</si>
  <si>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</si>
  <si>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</si>
  <si>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</si>
  <si>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</si>
  <si>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</si>
  <si>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</si>
  <si>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</si>
  <si>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</si>
  <si>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</si>
  <si>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</si>
  <si>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</si>
  <si>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</si>
  <si>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</si>
  <si>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</si>
  <si>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</si>
  <si>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</si>
  <si>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</si>
  <si>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</si>
  <si>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</si>
  <si>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</si>
  <si>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</si>
  <si>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</si>
  <si>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</si>
  <si>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</si>
  <si>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</si>
  <si>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</si>
  <si>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</si>
  <si>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</si>
  <si>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</si>
  <si>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</si>
  <si>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</si>
  <si>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</si>
  <si>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</si>
  <si>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</si>
  <si>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</si>
  <si>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</si>
  <si>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</si>
  <si>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</si>
  <si>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</si>
  <si>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</si>
  <si>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</si>
  <si>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</si>
  <si>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</si>
  <si>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</si>
  <si>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</si>
  <si>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</si>
  <si>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</si>
  <si>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</si>
  <si>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</si>
  <si>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</si>
  <si>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</si>
  <si>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</si>
  <si>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</si>
  <si>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</si>
  <si>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</si>
  <si>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</si>
  <si>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</si>
  <si>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</si>
  <si>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</si>
  <si>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</si>
  <si>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</si>
  <si>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</si>
  <si>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</si>
  <si>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</si>
  <si>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</si>
  <si>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</si>
  <si>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</si>
  <si>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</si>
  <si>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</si>
  <si>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</si>
  <si>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</si>
  <si>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</si>
  <si>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</si>
  <si>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</si>
  <si>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</si>
  <si>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</si>
  <si>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</si>
  <si>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</si>
  <si>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</si>
  <si>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</si>
  <si>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</si>
  <si>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</si>
  <si>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</si>
  <si>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</si>
  <si>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</si>
  <si>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</si>
  <si>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</si>
  <si>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</si>
  <si>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</si>
  <si>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</si>
  <si>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</si>
  <si>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</si>
  <si>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</si>
  <si>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</si>
  <si>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</si>
  <si>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</si>
  <si>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</si>
  <si>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</si>
  <si>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</si>
  <si>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</si>
  <si>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</si>
  <si>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</si>
  <si>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</si>
  <si>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</si>
  <si>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</si>
  <si>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</si>
  <si>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</si>
  <si>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</si>
  <si>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</si>
  <si>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</si>
  <si>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</si>
  <si>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</si>
  <si>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</si>
  <si>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</si>
  <si>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</si>
  <si>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</si>
  <si>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</si>
  <si>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</si>
  <si>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</si>
  <si>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</si>
  <si>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</si>
  <si>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</si>
  <si>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</si>
  <si>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</si>
  <si>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</si>
  <si>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</si>
  <si>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</si>
  <si>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</si>
  <si>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</si>
  <si>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</si>
  <si>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</si>
  <si>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</si>
  <si>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</si>
  <si>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</si>
  <si>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</si>
  <si>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</si>
  <si>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</si>
  <si>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</si>
  <si>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</si>
  <si>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</si>
  <si>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</si>
  <si>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</si>
  <si>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</si>
  <si>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</si>
  <si>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</si>
  <si>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</si>
  <si>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</si>
  <si>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</si>
  <si>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</si>
  <si>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</si>
  <si>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</si>
  <si>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</si>
  <si>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</si>
  <si>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</si>
  <si>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</si>
  <si>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</si>
  <si>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</si>
  <si>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</si>
  <si>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</si>
  <si>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</si>
  <si>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</si>
  <si>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</si>
  <si>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</si>
  <si>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</si>
  <si>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</si>
  <si>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</si>
  <si>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</si>
  <si>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</si>
  <si>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</si>
  <si>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</si>
  <si>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</si>
  <si>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</si>
  <si>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</si>
  <si>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</si>
  <si>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</si>
  <si>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</si>
  <si>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</si>
  <si>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</si>
  <si>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</si>
  <si>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</si>
  <si>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</si>
  <si>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</si>
  <si>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</si>
  <si>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</si>
  <si>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</si>
  <si>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</si>
  <si>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</si>
  <si>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</si>
  <si>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</si>
  <si>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</si>
  <si>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</si>
  <si>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</si>
  <si>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</si>
  <si>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</si>
  <si>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</si>
  <si>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</si>
  <si>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</si>
  <si>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</si>
  <si>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</si>
  <si>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</si>
  <si>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</si>
  <si>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</si>
  <si>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</si>
  <si>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</si>
  <si>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</si>
  <si>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</si>
  <si>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</si>
  <si>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</si>
  <si>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</si>
  <si>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</si>
  <si>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</si>
  <si>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</si>
  <si>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</si>
  <si>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</si>
  <si>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</si>
  <si>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</si>
  <si>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</si>
  <si>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</si>
  <si>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</si>
  <si>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</si>
  <si>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</si>
  <si>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</si>
  <si>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</si>
  <si>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</si>
  <si>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</si>
  <si>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</si>
  <si>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</si>
  <si>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</si>
  <si>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</si>
  <si>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</si>
  <si>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</si>
  <si>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</si>
  <si>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</si>
  <si>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</si>
  <si>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</si>
  <si>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</si>
  <si>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</si>
  <si>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</si>
  <si>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</si>
  <si>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</si>
  <si>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</si>
  <si>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</si>
  <si>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</si>
  <si>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</si>
  <si>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</si>
  <si>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</si>
  <si>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</si>
  <si>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</si>
  <si>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</si>
  <si>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</si>
  <si>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</si>
  <si>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</si>
  <si>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</si>
  <si>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</si>
  <si>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</si>
  <si>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</si>
  <si>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</si>
  <si>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</si>
  <si>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</si>
  <si>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</si>
  <si>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</si>
  <si>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</si>
  <si>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</si>
  <si>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</si>
  <si>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</si>
  <si>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</si>
  <si>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</si>
  <si>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</si>
  <si>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</si>
  <si>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</si>
  <si>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</si>
  <si>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</si>
  <si>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</si>
  <si>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</si>
  <si>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</si>
  <si>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</si>
  <si>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</si>
  <si>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</si>
  <si>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</si>
  <si>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</si>
  <si>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</si>
  <si>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</si>
  <si>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</si>
  <si>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</si>
  <si>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</si>
  <si>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</si>
  <si>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</si>
  <si>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</si>
  <si>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</si>
  <si>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</si>
  <si>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</si>
  <si>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</si>
  <si>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</si>
  <si>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</si>
  <si>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</si>
  <si>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</si>
  <si>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</si>
  <si>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</si>
  <si>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</si>
  <si>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</si>
  <si>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</si>
  <si>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</si>
  <si>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</si>
  <si>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</si>
  <si>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</si>
  <si>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</si>
  <si>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</si>
  <si>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</si>
  <si>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</si>
  <si>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</si>
  <si>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</si>
  <si>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</si>
  <si>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</si>
  <si>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</si>
  <si>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</si>
  <si>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</si>
  <si>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</si>
  <si>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</si>
  <si>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</si>
  <si>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</si>
  <si>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</si>
  <si>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</si>
  <si>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</si>
  <si>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</si>
  <si>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</si>
  <si>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</si>
  <si>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</si>
  <si>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</si>
  <si>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</si>
  <si>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</si>
  <si>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</si>
  <si>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</si>
  <si>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</si>
  <si>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</si>
  <si>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</si>
  <si>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</si>
  <si>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</si>
  <si>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</si>
  <si>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</si>
  <si>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</si>
  <si>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</si>
  <si>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</si>
  <si>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</si>
  <si>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</si>
  <si>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</si>
  <si>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</si>
  <si>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</si>
  <si>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</si>
  <si>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</si>
  <si>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</si>
  <si>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</si>
  <si>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</si>
  <si>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</si>
  <si>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</si>
  <si>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</si>
  <si>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</si>
  <si>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</si>
  <si>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</si>
  <si>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</si>
  <si>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</si>
  <si>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</si>
  <si>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</si>
  <si>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</si>
  <si>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</si>
  <si>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</si>
  <si>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</si>
  <si>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</si>
  <si>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</si>
  <si>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</si>
  <si>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</si>
  <si>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</si>
  <si>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</si>
  <si>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</si>
  <si>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</si>
  <si>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</si>
  <si>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</si>
  <si>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</si>
  <si>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</si>
  <si>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</si>
  <si>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</si>
  <si>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</si>
  <si>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</si>
  <si>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</si>
  <si>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</si>
  <si>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</si>
  <si>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</si>
  <si>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</si>
  <si>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</si>
  <si>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</si>
  <si>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</si>
  <si>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</si>
  <si>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</si>
  <si>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</si>
  <si>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</si>
  <si>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</si>
  <si>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</si>
  <si>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</si>
  <si>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</si>
  <si>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</si>
  <si>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</si>
  <si>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</si>
  <si>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</si>
  <si>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</si>
  <si>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</si>
  <si>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</si>
  <si>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</si>
  <si>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</si>
  <si>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</si>
  <si>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</si>
  <si>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</si>
  <si>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</si>
  <si>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</si>
  <si>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</si>
  <si>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</si>
  <si>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</si>
  <si>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</si>
  <si>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</si>
  <si>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</si>
  <si>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</si>
  <si>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</si>
  <si>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</si>
  <si>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</si>
  <si>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</si>
  <si>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</si>
  <si>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</si>
  <si>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</si>
  <si>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</si>
  <si>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</si>
  <si>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</si>
  <si>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</si>
  <si>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</si>
  <si>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</si>
  <si>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</si>
  <si>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</si>
  <si>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</si>
  <si>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</si>
  <si>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</si>
  <si>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</si>
  <si>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</si>
  <si>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</si>
  <si>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</si>
  <si>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</si>
  <si>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</si>
  <si>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</si>
  <si>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</si>
  <si>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</si>
  <si>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</si>
  <si>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</si>
  <si>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</si>
  <si>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</si>
  <si>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</si>
  <si>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</si>
  <si>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</si>
  <si>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</si>
  <si>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</si>
  <si>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</si>
  <si>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</si>
  <si>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</si>
  <si>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</si>
  <si>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</si>
  <si>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</si>
  <si>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</si>
  <si>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</si>
  <si>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</si>
  <si>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</si>
  <si>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</si>
  <si>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</si>
  <si>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</si>
  <si>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</si>
  <si>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</si>
  <si>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</si>
  <si>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</si>
  <si>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</si>
  <si>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</si>
  <si>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</si>
  <si>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</si>
  <si>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</si>
  <si>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</si>
  <si>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</si>
  <si>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</si>
  <si>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</si>
  <si>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</si>
  <si>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</si>
  <si>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</si>
  <si>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</si>
  <si>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</si>
  <si>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</si>
  <si>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</si>
  <si>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</si>
  <si>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</si>
  <si>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</si>
  <si>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</si>
  <si>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</si>
  <si>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</si>
  <si>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</si>
  <si>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</si>
  <si>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</si>
  <si>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</si>
  <si>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</si>
  <si>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</si>
  <si>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</si>
  <si>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</si>
  <si>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</si>
  <si>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</si>
  <si>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</si>
  <si>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</si>
  <si>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</si>
  <si>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</si>
  <si>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</si>
  <si>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</si>
  <si>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</si>
  <si>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</si>
  <si>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</si>
  <si>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</si>
  <si>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</si>
  <si>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</si>
  <si>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</si>
  <si>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</si>
  <si>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</si>
  <si>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</si>
  <si>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</si>
  <si>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</si>
  <si>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</si>
  <si>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</si>
  <si>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</si>
  <si>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</si>
  <si>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</si>
  <si>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</si>
  <si>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</si>
  <si>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</si>
  <si>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</si>
  <si>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</si>
  <si>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</si>
  <si>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</si>
  <si>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</si>
  <si>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</si>
  <si>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</si>
  <si>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</si>
  <si>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</si>
  <si>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</si>
  <si>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</si>
  <si>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</si>
  <si>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</si>
  <si>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</si>
  <si>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</si>
  <si>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</si>
  <si>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</si>
  <si>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</si>
  <si>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</si>
  <si>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</si>
  <si>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</si>
  <si>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</si>
  <si>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</si>
  <si>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</si>
  <si>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</si>
  <si>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</si>
  <si>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</si>
  <si>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</si>
  <si>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</si>
  <si>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</si>
  <si>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</si>
  <si>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</si>
  <si>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</si>
  <si>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</si>
  <si>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</si>
  <si>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</si>
  <si>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</si>
  <si>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</si>
  <si>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</si>
  <si>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</si>
  <si>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</si>
  <si>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</si>
  <si>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</si>
  <si>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</si>
  <si>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</si>
  <si>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</si>
  <si>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</si>
  <si>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</si>
  <si>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</si>
  <si>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</si>
  <si>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</si>
  <si>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</si>
  <si>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</si>
  <si>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</si>
  <si>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</si>
  <si>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</si>
  <si>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</si>
  <si>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</si>
  <si>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</si>
  <si>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</si>
  <si>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</si>
  <si>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</si>
  <si>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</si>
  <si>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</si>
  <si>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</si>
  <si>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</si>
  <si>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</si>
  <si>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</si>
  <si>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</si>
  <si>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</si>
  <si>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</si>
  <si>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</si>
  <si>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</si>
  <si>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</si>
  <si>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</si>
  <si>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</si>
  <si>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</si>
  <si>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</si>
  <si>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</si>
  <si>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</si>
  <si>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</si>
  <si>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</si>
  <si>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</si>
  <si>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</si>
  <si>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</si>
  <si>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</si>
  <si>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</si>
  <si>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</si>
  <si>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</si>
  <si>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</si>
  <si>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</si>
  <si>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</si>
  <si>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</si>
  <si>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</si>
  <si>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</si>
  <si>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</si>
  <si>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</si>
  <si>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</si>
  <si>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</si>
  <si>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</si>
  <si>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</si>
  <si>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</si>
  <si>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</si>
  <si>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</si>
  <si>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</si>
  <si>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</si>
  <si>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</si>
  <si>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</si>
  <si>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</si>
  <si>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</si>
  <si>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</si>
  <si>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</si>
  <si>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</si>
  <si>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</si>
  <si>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</si>
  <si>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</si>
  <si>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</si>
  <si>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</si>
  <si>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</si>
  <si>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</si>
  <si>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</si>
  <si>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</si>
  <si>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</si>
  <si>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</si>
  <si>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</si>
  <si>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</si>
  <si>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</si>
  <si>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</si>
  <si>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</si>
  <si>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</si>
  <si>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</si>
  <si>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</si>
  <si>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</si>
  <si>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</si>
  <si>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</si>
  <si>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</si>
  <si>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</si>
  <si>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</si>
  <si>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</si>
  <si>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</si>
  <si>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</si>
  <si>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</si>
  <si>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</si>
  <si>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</si>
  <si>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</si>
  <si>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</si>
  <si>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</si>
  <si>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</si>
  <si>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</si>
  <si>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</si>
  <si>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</si>
  <si>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</si>
  <si>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</si>
  <si>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</si>
  <si>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</si>
  <si>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</si>
  <si>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</si>
  <si>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</si>
  <si>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</si>
  <si>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</si>
  <si>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</si>
  <si>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</si>
  <si>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</si>
  <si>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</si>
  <si>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</si>
  <si>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</si>
  <si>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</si>
  <si>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</si>
  <si>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</si>
  <si>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</si>
  <si>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</si>
  <si>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</si>
  <si>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</si>
  <si>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</si>
  <si>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</si>
  <si>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</si>
  <si>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</si>
  <si>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</si>
  <si>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</si>
  <si>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</si>
  <si>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</si>
  <si>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</si>
  <si>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</si>
  <si>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</si>
  <si>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</si>
  <si>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</si>
  <si>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</si>
  <si>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</si>
  <si>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</si>
  <si>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</si>
  <si>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</si>
  <si>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</si>
  <si>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</si>
  <si>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</si>
  <si>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</si>
  <si>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</si>
  <si>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</si>
  <si>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</si>
  <si>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</si>
  <si>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</si>
  <si>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</si>
  <si>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</si>
  <si>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</si>
  <si>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</si>
  <si>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</si>
  <si>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</si>
  <si>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</si>
  <si>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</si>
  <si>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</si>
  <si>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</si>
  <si>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</si>
  <si>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</si>
  <si>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</si>
  <si>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</si>
  <si>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</si>
  <si>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</si>
  <si>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</si>
  <si>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</si>
  <si>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</si>
  <si>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</si>
  <si>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</si>
  <si>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</si>
  <si>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</si>
  <si>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</si>
  <si>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</si>
  <si>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</si>
  <si>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</si>
  <si>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</si>
  <si>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</si>
  <si>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</si>
  <si>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</si>
  <si>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</si>
  <si>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</si>
  <si>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</si>
  <si>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</si>
  <si>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</si>
  <si>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</si>
  <si>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</si>
  <si>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</si>
  <si>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</si>
  <si>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</si>
  <si>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</si>
  <si>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</si>
  <si>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</si>
  <si>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</si>
  <si>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</si>
  <si>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</si>
  <si>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</si>
  <si>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</si>
  <si>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</si>
  <si>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</si>
  <si>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</si>
  <si>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</si>
  <si>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</si>
  <si>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</si>
  <si>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</si>
  <si>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</si>
  <si>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</si>
  <si>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</si>
  <si>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</si>
  <si>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</si>
  <si>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</si>
  <si>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</si>
  <si>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</si>
  <si>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</si>
  <si>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</si>
  <si>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</si>
  <si>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</si>
  <si>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</si>
  <si>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</si>
  <si>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</si>
  <si>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</si>
  <si>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</si>
  <si>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</si>
  <si>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</si>
  <si>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</si>
  <si>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</si>
  <si>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</si>
  <si>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</si>
  <si>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</si>
  <si>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</si>
  <si>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</si>
  <si>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</si>
  <si>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</si>
  <si>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</si>
  <si>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</si>
  <si>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</si>
  <si>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</si>
  <si>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</si>
  <si>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</si>
  <si>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</si>
  <si>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</si>
  <si>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</si>
  <si>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</si>
  <si>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</si>
  <si>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</si>
  <si>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</si>
  <si>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</si>
  <si>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</si>
  <si>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</si>
  <si>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</si>
  <si>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</si>
  <si>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</si>
  <si>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</si>
  <si>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</si>
  <si>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</si>
  <si>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</si>
  <si>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</si>
  <si>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</si>
  <si>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</si>
  <si>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</si>
  <si>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</si>
  <si>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</si>
  <si>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</si>
  <si>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</si>
  <si>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</si>
  <si>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</si>
  <si>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</si>
  <si>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</si>
  <si>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</si>
  <si>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</si>
  <si>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</si>
  <si>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</si>
  <si>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</si>
  <si>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</si>
  <si>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</si>
  <si>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</si>
  <si>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</si>
  <si>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</si>
  <si>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</si>
  <si>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</si>
  <si>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</si>
  <si>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</si>
  <si>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</si>
  <si>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</si>
  <si>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</si>
  <si>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</si>
  <si>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</si>
  <si>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</si>
  <si>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</si>
  <si>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</si>
  <si>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</si>
  <si>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</si>
  <si>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</si>
  <si>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</si>
  <si>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</si>
  <si>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</si>
  <si>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</si>
  <si>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</si>
  <si>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</si>
  <si>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</si>
  <si>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</si>
  <si>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</si>
  <si>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</si>
  <si>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</si>
  <si>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</si>
  <si>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</si>
  <si>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</si>
  <si>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</si>
  <si>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</si>
  <si>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</si>
  <si>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</si>
  <si>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</si>
  <si>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</si>
  <si>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</si>
  <si>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</si>
  <si>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</si>
  <si>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</si>
  <si>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</si>
  <si>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</si>
  <si>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</si>
  <si>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</si>
  <si>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</si>
  <si>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</si>
  <si>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</si>
  <si>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</si>
  <si>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</si>
  <si>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</si>
  <si>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</si>
  <si>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</si>
  <si>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</si>
  <si>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</si>
  <si>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</si>
  <si>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</si>
  <si>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</si>
  <si>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</si>
  <si>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</si>
  <si>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</si>
  <si>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</si>
  <si>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</si>
  <si>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</si>
  <si>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</si>
  <si>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</si>
  <si>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</si>
  <si>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</si>
  <si>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</si>
  <si>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</si>
  <si>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</si>
  <si>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</si>
  <si>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</si>
  <si>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</si>
  <si>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</si>
  <si>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</si>
  <si>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</si>
  <si>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</si>
  <si>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</si>
  <si>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</si>
  <si>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</si>
  <si>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</si>
  <si>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</si>
  <si>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</si>
  <si>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</si>
  <si>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</si>
  <si>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</si>
  <si>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</si>
  <si>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</si>
  <si>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</si>
  <si>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</si>
  <si>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</si>
  <si>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</si>
  <si>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</si>
  <si>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</si>
  <si>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</si>
  <si>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</si>
  <si>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</si>
  <si>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</si>
  <si>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</si>
  <si>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</si>
  <si>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</si>
  <si>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</si>
  <si>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</si>
  <si>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</si>
  <si>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</si>
  <si>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</si>
  <si>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</si>
  <si>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</si>
  <si>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</si>
  <si>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</si>
  <si>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</si>
  <si>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</si>
  <si>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</si>
  <si>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</si>
  <si>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</si>
  <si>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</si>
  <si>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</si>
  <si>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</si>
  <si>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</si>
  <si>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</si>
  <si>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</si>
  <si>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</si>
  <si>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</si>
  <si>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</si>
  <si>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</si>
  <si>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</si>
  <si>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</si>
  <si>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</si>
  <si>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</si>
  <si>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</si>
  <si>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</si>
  <si>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</si>
  <si>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</si>
  <si>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</si>
  <si>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</si>
  <si>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</si>
  <si>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</si>
  <si>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</si>
  <si>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</si>
  <si>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</si>
  <si>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</si>
  <si>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</si>
  <si>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</si>
  <si>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</si>
  <si>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</si>
  <si>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</si>
  <si>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</si>
  <si>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</si>
  <si>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</si>
  <si>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</si>
  <si>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</si>
  <si>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</si>
  <si>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</si>
  <si>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</si>
  <si>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</si>
  <si>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</si>
  <si>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</si>
  <si>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</si>
  <si>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</si>
  <si>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</si>
  <si>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</si>
  <si>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</si>
  <si>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</si>
  <si>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</si>
  <si>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</si>
  <si>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</si>
  <si>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</si>
  <si>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</si>
  <si>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</si>
  <si>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</si>
  <si>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</si>
  <si>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</si>
  <si>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</si>
  <si>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</si>
  <si>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</si>
  <si>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</si>
  <si>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</si>
  <si>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</si>
  <si>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</si>
  <si>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</si>
  <si>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</si>
  <si>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</si>
  <si>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</si>
  <si>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</si>
  <si>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</si>
  <si>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</si>
  <si>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</si>
  <si>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</si>
  <si>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</si>
  <si>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</si>
  <si>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</si>
  <si>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</si>
  <si>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</si>
  <si>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</si>
  <si>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</si>
  <si>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</si>
  <si>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</si>
  <si>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</si>
  <si>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</si>
  <si>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</si>
  <si>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</si>
  <si>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</si>
  <si>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</si>
  <si>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</si>
  <si>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</si>
  <si>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</si>
  <si>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</si>
  <si>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</si>
  <si>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</si>
  <si>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</si>
  <si>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</si>
  <si>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</si>
  <si>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</si>
  <si>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</si>
  <si>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</si>
  <si>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</si>
  <si>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</si>
  <si>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</si>
  <si>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</si>
  <si>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</si>
  <si>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</si>
  <si>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</si>
  <si>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</si>
  <si>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</si>
  <si>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</si>
  <si>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</si>
  <si>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</si>
  <si>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</si>
  <si>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</si>
  <si>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</si>
  <si>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</si>
  <si>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</si>
  <si>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</si>
  <si>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</si>
  <si>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</si>
  <si>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</si>
  <si>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</si>
  <si>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</si>
  <si>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</si>
  <si>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</si>
  <si>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</si>
  <si>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</si>
  <si>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</si>
  <si>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</si>
  <si>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</si>
  <si>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</si>
  <si>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</si>
  <si>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</si>
  <si>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</si>
  <si>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</si>
  <si>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</si>
  <si>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</si>
  <si>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</si>
  <si>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</si>
  <si>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</si>
  <si>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</si>
  <si>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</si>
  <si>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</si>
  <si>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</si>
  <si>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</si>
  <si>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</si>
  <si>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</si>
  <si>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</si>
  <si>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</si>
  <si>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</si>
  <si>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</si>
  <si>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</si>
  <si>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</si>
  <si>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</si>
  <si>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</si>
  <si>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</si>
  <si>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</si>
  <si>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</si>
  <si>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</si>
  <si>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</si>
  <si>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</si>
  <si>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</si>
  <si>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</si>
  <si>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</si>
  <si>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</si>
  <si>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</si>
  <si>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</si>
  <si>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</si>
  <si>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</si>
  <si>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</si>
  <si>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</si>
  <si>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</si>
  <si>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</si>
  <si>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</si>
  <si>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</si>
  <si>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</si>
  <si>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</si>
  <si>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</si>
  <si>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</si>
  <si>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</si>
  <si>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</si>
  <si>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</si>
  <si>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</si>
  <si>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</si>
  <si>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</si>
  <si>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</si>
  <si>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</si>
  <si>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</si>
  <si>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</si>
  <si>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</si>
  <si>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</si>
  <si>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</si>
  <si>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</si>
  <si>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</si>
  <si>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</si>
  <si>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</si>
  <si>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</si>
  <si>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</si>
  <si>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</si>
  <si>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</si>
  <si>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</si>
  <si>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</si>
  <si>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</si>
  <si>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</si>
  <si>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</si>
  <si>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</si>
  <si>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</si>
  <si>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</si>
  <si>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</si>
  <si>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</si>
  <si>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</si>
  <si>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</si>
  <si>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</si>
  <si>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</si>
  <si>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</si>
  <si>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</si>
  <si>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</si>
  <si>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</si>
  <si>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</si>
  <si>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</si>
  <si>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</si>
  <si>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</si>
  <si>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</si>
  <si>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</si>
  <si>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</si>
  <si>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</si>
  <si>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</si>
  <si>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</si>
  <si>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</si>
  <si>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</si>
  <si>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</si>
  <si>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</si>
  <si>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</si>
  <si>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</si>
  <si>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</si>
  <si>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</si>
  <si>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</si>
  <si>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</si>
  <si>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</si>
  <si>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</si>
  <si>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</si>
  <si>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</si>
  <si>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</si>
  <si>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</si>
  <si>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</si>
  <si>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</si>
  <si>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</si>
  <si>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</si>
  <si>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</si>
  <si>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</si>
  <si>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</si>
  <si>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</si>
  <si>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</si>
  <si>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</si>
  <si>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</si>
  <si>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</si>
  <si>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</si>
  <si>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</si>
  <si>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</si>
  <si>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</si>
  <si>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</si>
  <si>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</si>
  <si>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</si>
  <si>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</si>
  <si>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</si>
  <si>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</si>
  <si>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</si>
  <si>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</si>
  <si>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</si>
  <si>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</si>
  <si>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</si>
  <si>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</si>
  <si>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</si>
  <si>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</si>
  <si>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</si>
  <si>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</si>
  <si>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</si>
  <si>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</si>
  <si>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</si>
  <si>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</si>
  <si>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</si>
  <si>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</si>
  <si>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</si>
  <si>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</si>
  <si>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</si>
  <si>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</si>
  <si>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</si>
  <si>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</si>
  <si>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</si>
  <si>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</si>
  <si>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</si>
  <si>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</si>
  <si>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</si>
  <si>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</si>
  <si>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</si>
  <si>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</si>
  <si>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</si>
  <si>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</si>
  <si>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</si>
  <si>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</si>
  <si>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</si>
  <si>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</si>
  <si>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</si>
  <si>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</si>
  <si>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</si>
  <si>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</si>
  <si>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</si>
  <si>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</si>
  <si>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</si>
  <si>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</si>
  <si>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</si>
  <si>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</si>
  <si>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</si>
  <si>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</si>
  <si>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</si>
  <si>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</si>
  <si>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</si>
  <si>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</si>
  <si>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</si>
  <si>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</si>
  <si>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</si>
  <si>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</si>
  <si>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</si>
  <si>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</si>
  <si>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</si>
  <si>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</si>
  <si>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</si>
  <si>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</si>
  <si>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</si>
  <si>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</si>
  <si>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</si>
  <si>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</si>
  <si>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</si>
  <si>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</si>
  <si>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</si>
  <si>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</si>
  <si>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</si>
  <si>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</si>
  <si>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</si>
  <si>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</si>
  <si>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</si>
  <si>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</si>
  <si>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</si>
  <si>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</si>
  <si>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</si>
  <si>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</si>
  <si>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</si>
  <si>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</si>
  <si>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</si>
  <si>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</si>
  <si>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</si>
  <si>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</si>
  <si>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</si>
  <si>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</si>
  <si>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</si>
  <si>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</si>
  <si>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</si>
  <si>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</si>
  <si>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</si>
  <si>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</si>
  <si>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</si>
  <si>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</si>
  <si>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</si>
  <si>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</si>
  <si>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</si>
  <si>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</si>
  <si>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</si>
  <si>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</si>
  <si>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</si>
  <si>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</si>
  <si>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</si>
  <si>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</si>
  <si>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</si>
  <si>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</si>
  <si>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</si>
  <si>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</si>
  <si>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</si>
  <si>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</si>
  <si>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</si>
  <si>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</si>
  <si>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</si>
  <si>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</si>
  <si>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</si>
  <si>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</si>
  <si>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</si>
  <si>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</si>
  <si>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</si>
  <si>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</si>
  <si>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</si>
  <si>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</si>
  <si>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</si>
  <si>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</si>
  <si>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</si>
  <si>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</si>
  <si>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</si>
  <si>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</si>
  <si>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</si>
  <si>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</si>
  <si>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</si>
  <si>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</si>
  <si>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</si>
  <si>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</si>
  <si>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</si>
  <si>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</si>
  <si>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</si>
  <si>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</si>
  <si>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</si>
  <si>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</si>
  <si>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</si>
  <si>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</si>
  <si>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</si>
  <si>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</si>
  <si>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</si>
  <si>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</si>
  <si>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</si>
  <si>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</si>
  <si>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</si>
  <si>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</si>
  <si>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</si>
  <si>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</si>
  <si>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</si>
  <si>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</si>
  <si>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</si>
  <si>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</si>
  <si>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</si>
  <si>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</si>
  <si>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</si>
  <si>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</si>
  <si>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</si>
  <si>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</si>
  <si>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</si>
  <si>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</si>
  <si>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</si>
  <si>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</si>
  <si>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</si>
  <si>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</si>
  <si>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</si>
  <si>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</si>
  <si>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</si>
  <si>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</si>
  <si>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</si>
  <si>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</si>
  <si>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</si>
  <si>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</si>
  <si>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</si>
  <si>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</si>
  <si>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</si>
  <si>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</si>
  <si>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</si>
  <si>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</si>
  <si>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</si>
  <si>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</si>
  <si>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</si>
  <si>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</si>
  <si>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</si>
  <si>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</si>
  <si>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</si>
  <si>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</si>
  <si>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</si>
  <si>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</si>
  <si>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</si>
  <si>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</si>
  <si>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</si>
  <si>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</si>
  <si>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</si>
  <si>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</si>
  <si>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</si>
  <si>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</si>
  <si>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</si>
  <si>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</si>
  <si>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</si>
  <si>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</si>
  <si>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</si>
  <si>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</si>
  <si>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</si>
  <si>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</si>
  <si>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</si>
  <si>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</si>
  <si>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</si>
  <si>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</si>
  <si>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</si>
  <si>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</si>
  <si>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</si>
  <si>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</si>
  <si>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</si>
  <si>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</si>
  <si>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</si>
  <si>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</si>
  <si>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</si>
  <si>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</si>
  <si>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</si>
  <si>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</si>
  <si>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</si>
  <si>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</si>
  <si>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</si>
  <si>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</si>
  <si>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</si>
  <si>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</si>
  <si>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</si>
  <si>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</si>
  <si>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</si>
  <si>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</si>
  <si>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</si>
  <si>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</si>
  <si>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</si>
  <si>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</si>
  <si>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</si>
  <si>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</si>
  <si>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</si>
  <si>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</si>
  <si>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</si>
  <si>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</si>
  <si>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</si>
  <si>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</si>
  <si>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</si>
  <si>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</si>
  <si>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</si>
  <si>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</si>
  <si>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</si>
  <si>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</si>
  <si>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</si>
  <si>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</si>
  <si>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</si>
  <si>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</si>
  <si>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</si>
  <si>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</si>
  <si>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</si>
  <si>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</si>
  <si>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</si>
  <si>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</si>
  <si>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</si>
  <si>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</si>
  <si>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</si>
  <si>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</si>
  <si>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</si>
  <si>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</si>
  <si>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</si>
  <si>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</si>
  <si>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</si>
  <si>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</si>
  <si>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</si>
  <si>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</si>
  <si>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</si>
  <si>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</si>
  <si>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</si>
  <si>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</si>
  <si>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</si>
  <si>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</si>
  <si>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</si>
  <si>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</si>
  <si>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</si>
  <si>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</si>
  <si>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</si>
  <si>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</si>
  <si>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</si>
  <si>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</si>
  <si>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</si>
  <si>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</si>
  <si>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</si>
  <si>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</si>
  <si>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</si>
  <si>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</si>
  <si>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</si>
  <si>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</si>
  <si>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</si>
  <si>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</si>
  <si>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</si>
  <si>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</si>
  <si>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</si>
  <si>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</si>
  <si>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</si>
  <si>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</si>
  <si>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</si>
  <si>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</si>
  <si>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</si>
  <si>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</si>
  <si>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</si>
  <si>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</si>
  <si>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</si>
  <si>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</si>
  <si>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</si>
  <si>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</si>
  <si>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</si>
  <si>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</si>
  <si>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</si>
  <si>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</si>
  <si>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</si>
  <si>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</si>
  <si>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</si>
  <si>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</si>
  <si>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</si>
  <si>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</si>
  <si>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</si>
  <si>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</si>
  <si>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</si>
  <si>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</si>
  <si>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</si>
  <si>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</si>
  <si>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</si>
  <si>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</si>
  <si>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</si>
  <si>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</si>
  <si>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</si>
  <si>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</si>
  <si>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</si>
  <si>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</si>
  <si>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</si>
  <si>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</si>
  <si>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</si>
  <si>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</si>
  <si>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</si>
  <si>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</si>
  <si>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</si>
  <si>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</si>
  <si>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</si>
  <si>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</si>
  <si>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</si>
  <si>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</si>
  <si>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</si>
  <si>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</si>
  <si>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</si>
  <si>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</si>
  <si>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</si>
  <si>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</si>
  <si>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</si>
  <si>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</si>
  <si>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</si>
  <si>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</si>
  <si>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</si>
  <si>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</si>
  <si>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</si>
  <si>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</si>
  <si>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</si>
  <si>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</si>
  <si>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</si>
  <si>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</si>
  <si>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</si>
  <si>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</si>
  <si>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</si>
  <si>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</si>
  <si>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</si>
  <si>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</si>
  <si>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</si>
  <si>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</si>
  <si>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</si>
  <si>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</si>
  <si>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</si>
  <si>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</si>
  <si>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</si>
  <si>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</si>
  <si>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</si>
  <si>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</si>
  <si>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</si>
  <si>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</si>
  <si>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</si>
  <si>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</si>
  <si>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</si>
  <si>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</si>
  <si>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</si>
  <si>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</si>
  <si>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</si>
  <si>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</si>
  <si>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</si>
  <si>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</si>
  <si>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</si>
  <si>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</si>
  <si>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</si>
  <si>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</si>
  <si>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</si>
  <si>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</si>
  <si>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</si>
  <si>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</si>
  <si>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</si>
  <si>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</si>
  <si>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</si>
  <si>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</si>
  <si>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</si>
  <si>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</si>
  <si>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</si>
  <si>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</si>
  <si>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</si>
  <si>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</si>
  <si>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</si>
  <si>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</si>
  <si>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</si>
  <si>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</si>
  <si>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</si>
  <si>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</si>
  <si>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</si>
  <si>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</si>
  <si>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</si>
  <si>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</si>
  <si>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</si>
  <si>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</si>
  <si>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</si>
  <si>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</si>
  <si>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</si>
  <si>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</si>
  <si>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</si>
  <si>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</si>
  <si>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</si>
  <si>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</si>
  <si>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</si>
  <si>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</si>
  <si>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</si>
  <si>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</si>
  <si>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</si>
  <si>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</si>
  <si>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</si>
  <si>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</si>
  <si>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</si>
  <si>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</si>
  <si>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</si>
  <si>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</si>
  <si>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</si>
  <si>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</si>
  <si>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</si>
  <si>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</si>
  <si>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</si>
  <si>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</si>
  <si>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</si>
  <si>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</si>
  <si>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</si>
  <si>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</si>
  <si>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</si>
  <si>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</si>
  <si>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</si>
  <si>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</si>
  <si>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</si>
  <si>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</si>
  <si>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</si>
  <si>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</si>
  <si>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</si>
  <si>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</si>
  <si>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</si>
  <si>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</si>
  <si>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</si>
  <si>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</si>
  <si>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</si>
  <si>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</si>
  <si>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</si>
  <si>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</si>
  <si>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</si>
  <si>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</si>
  <si>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</si>
  <si>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</si>
  <si>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</si>
  <si>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</si>
  <si>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</si>
  <si>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</si>
  <si>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</si>
  <si>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</si>
  <si>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</si>
  <si>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</si>
  <si>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</si>
  <si>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</si>
  <si>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</si>
  <si>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</si>
  <si>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</si>
  <si>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</si>
  <si>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</si>
  <si>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</si>
  <si>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</si>
  <si>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</si>
  <si>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</si>
  <si>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</si>
  <si>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</si>
  <si>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</si>
  <si>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</si>
  <si>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</si>
  <si>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</si>
  <si>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</si>
  <si>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</si>
  <si>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</si>
  <si>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</si>
  <si>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</si>
  <si>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</si>
  <si>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</si>
  <si>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</si>
  <si>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</si>
  <si>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</si>
  <si>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</si>
  <si>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</si>
  <si>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</si>
  <si>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</si>
  <si>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</si>
  <si>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</si>
  <si>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</si>
  <si>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</si>
  <si>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</si>
  <si>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</si>
  <si>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</si>
  <si>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</si>
  <si>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</si>
  <si>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</si>
  <si>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</si>
  <si>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</si>
  <si>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</si>
  <si>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</si>
  <si>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</si>
  <si>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</si>
  <si>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</si>
  <si>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</si>
  <si>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</si>
  <si>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</si>
  <si>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</si>
  <si>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</si>
  <si>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</si>
  <si>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</si>
  <si>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</si>
  <si>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</si>
  <si>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</si>
  <si>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</si>
  <si>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</si>
  <si>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</si>
  <si>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</si>
  <si>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</si>
  <si>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</si>
  <si>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</si>
  <si>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</si>
  <si>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</si>
  <si>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</si>
  <si>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</si>
  <si>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</si>
  <si>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</si>
  <si>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</si>
  <si>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</si>
  <si>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</si>
  <si>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</si>
  <si>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</si>
  <si>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</si>
  <si>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</si>
  <si>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</si>
  <si>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</si>
  <si>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</si>
  <si>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</si>
  <si>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</si>
  <si>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</si>
  <si>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</si>
  <si>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</si>
  <si>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</si>
  <si>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</si>
  <si>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</si>
  <si>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</si>
  <si>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</si>
  <si>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</si>
  <si>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</si>
  <si>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</si>
  <si>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</si>
  <si>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</si>
  <si>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</si>
  <si>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</si>
  <si>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</si>
  <si>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</si>
  <si>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</si>
  <si>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</si>
  <si>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</si>
  <si>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</si>
  <si>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</si>
  <si>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</si>
  <si>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</si>
  <si>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</si>
  <si>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</si>
  <si>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</si>
  <si>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</si>
  <si>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</si>
  <si>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</si>
  <si>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</si>
  <si>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</si>
  <si>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</si>
  <si>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</si>
  <si>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</si>
  <si>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</si>
  <si>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</si>
  <si>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</si>
  <si>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</si>
  <si>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</si>
  <si>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</si>
  <si>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</si>
  <si>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</si>
  <si>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</si>
  <si>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</si>
  <si>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</si>
  <si>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</si>
  <si>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</si>
  <si>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</si>
  <si>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</si>
  <si>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</si>
  <si>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</si>
  <si>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</si>
  <si>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</si>
  <si>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</si>
  <si>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</si>
  <si>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</si>
  <si>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</si>
  <si>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</si>
  <si>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</si>
  <si>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</si>
  <si>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</si>
  <si>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</si>
  <si>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</si>
  <si>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</si>
  <si>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</si>
  <si>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</si>
  <si>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</si>
  <si>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</si>
  <si>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</si>
  <si>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</si>
  <si>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</si>
  <si>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</si>
  <si>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</si>
  <si>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</si>
  <si>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</si>
  <si>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</si>
  <si>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</si>
  <si>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</si>
  <si>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</si>
  <si>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</si>
  <si>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</si>
  <si>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</si>
  <si>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</si>
  <si>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</si>
  <si>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</si>
  <si>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</si>
  <si>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</si>
  <si>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</si>
  <si>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</si>
  <si>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</si>
  <si>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</si>
  <si>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</si>
  <si>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</si>
  <si>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</si>
  <si>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</si>
  <si>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</si>
  <si>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</si>
  <si>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</si>
  <si>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</si>
  <si>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</si>
  <si>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</si>
  <si>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</si>
  <si>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</si>
  <si>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</si>
  <si>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</si>
  <si>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</si>
  <si>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</si>
  <si>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</si>
  <si>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</si>
  <si>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</si>
  <si>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</si>
  <si>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</si>
  <si>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</si>
  <si>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</si>
  <si>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</si>
  <si>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</si>
  <si>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</si>
  <si>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</si>
  <si>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</si>
  <si>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</si>
  <si>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</si>
  <si>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</si>
  <si>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</si>
  <si>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</si>
  <si>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</si>
  <si>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</si>
  <si>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</si>
  <si>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</si>
  <si>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</si>
  <si>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</si>
  <si>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</si>
  <si>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</si>
  <si>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</si>
  <si>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</si>
  <si>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</si>
  <si>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</si>
  <si>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</si>
  <si>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</si>
  <si>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</si>
  <si>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</si>
  <si>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</si>
  <si>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</si>
  <si>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</si>
  <si>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</si>
  <si>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</si>
  <si>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</si>
  <si>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</si>
  <si>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</si>
  <si>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</si>
  <si>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</si>
  <si>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</si>
  <si>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</si>
  <si>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</si>
  <si>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</si>
  <si>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</si>
  <si>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</si>
  <si>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</si>
  <si>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</si>
  <si>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</si>
  <si>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</si>
  <si>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</si>
  <si>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</si>
  <si>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</si>
  <si>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</si>
  <si>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</si>
  <si>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</si>
  <si>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</si>
  <si>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</si>
  <si>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</si>
  <si>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</si>
  <si>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</si>
  <si>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</si>
  <si>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</si>
  <si>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</si>
  <si>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</si>
  <si>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</si>
  <si>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</si>
  <si>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</si>
  <si>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</si>
  <si>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</si>
  <si>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</si>
  <si>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</si>
  <si>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</si>
  <si>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</si>
  <si>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</si>
  <si>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</si>
  <si>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</si>
  <si>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</si>
  <si>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</si>
  <si>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</si>
  <si>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</si>
  <si>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</si>
  <si>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</si>
  <si>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</si>
  <si>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</si>
  <si>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</si>
  <si>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</si>
  <si>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</si>
  <si>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</si>
  <si>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</si>
  <si>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</si>
  <si>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</si>
  <si>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</si>
  <si>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</si>
  <si>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</si>
  <si>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</si>
  <si>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</si>
  <si>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</si>
  <si>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</si>
  <si>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</si>
  <si>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</si>
  <si>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</si>
  <si>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</si>
  <si>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</si>
  <si>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</si>
  <si>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</si>
  <si>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</si>
  <si>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</si>
  <si>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</si>
  <si>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</si>
  <si>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</si>
  <si>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</si>
  <si>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</si>
  <si>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</si>
  <si>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</si>
  <si>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</si>
  <si>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</si>
  <si>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</si>
  <si>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</si>
  <si>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</si>
  <si>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</si>
  <si>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</si>
  <si>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</si>
  <si>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</si>
  <si>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</si>
  <si>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</si>
  <si>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</si>
  <si>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</si>
  <si>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</si>
  <si>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</si>
  <si>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</si>
  <si>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</si>
  <si>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</si>
  <si>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</si>
  <si>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</si>
  <si>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</si>
  <si>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</si>
  <si>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</si>
  <si>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</si>
  <si>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</si>
  <si>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</si>
  <si>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</si>
  <si>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</si>
  <si>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</si>
  <si>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</si>
  <si>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</si>
  <si>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</si>
  <si>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</si>
  <si>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</si>
  <si>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</si>
  <si>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</si>
  <si>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</si>
  <si>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</si>
  <si>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</si>
  <si>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</si>
  <si>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</si>
  <si>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</si>
  <si>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</si>
  <si>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</si>
  <si>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</si>
  <si>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</si>
  <si>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</si>
  <si>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</si>
  <si>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</si>
  <si>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</si>
  <si>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</si>
  <si>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</si>
  <si>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</si>
  <si>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</si>
  <si>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</si>
  <si>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</si>
  <si>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</si>
  <si>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</si>
  <si>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</si>
  <si>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</si>
  <si>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</si>
  <si>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</si>
  <si>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</si>
  <si>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</si>
  <si>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</si>
  <si>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</si>
  <si>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</si>
  <si>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</si>
  <si>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</si>
  <si>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</si>
  <si>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</si>
  <si>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</si>
  <si>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</si>
  <si>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</si>
  <si>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</si>
  <si>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</si>
  <si>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</si>
  <si>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</si>
  <si>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</si>
  <si>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</si>
  <si>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</si>
  <si>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</si>
  <si>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</si>
  <si>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</si>
  <si>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</si>
  <si>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</si>
  <si>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</si>
  <si>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</si>
  <si>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</si>
  <si>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</si>
  <si>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</si>
  <si>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</si>
  <si>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</si>
  <si>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</si>
  <si>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</si>
  <si>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</si>
  <si>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</si>
  <si>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</si>
  <si>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</si>
  <si>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</si>
  <si>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</si>
  <si>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</si>
  <si>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</si>
  <si>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</si>
  <si>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</si>
  <si>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</si>
  <si>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</si>
  <si>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</si>
  <si>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</si>
  <si>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</si>
  <si>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</si>
  <si>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</si>
  <si>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</si>
  <si>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</si>
  <si>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</si>
  <si>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</si>
  <si>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</si>
  <si>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</si>
  <si>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</si>
  <si>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</si>
  <si>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</si>
  <si>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</si>
  <si>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</si>
  <si>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</si>
  <si>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</si>
  <si>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</si>
  <si>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</si>
  <si>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</si>
  <si>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</si>
  <si>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</si>
  <si>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</si>
  <si>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</si>
  <si>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</si>
  <si>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</si>
  <si>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</si>
  <si>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</si>
  <si>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</si>
  <si>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</si>
  <si>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</si>
  <si>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</si>
  <si>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</si>
  <si>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</si>
  <si>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</si>
  <si>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</si>
  <si>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</si>
  <si>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</si>
  <si>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</si>
  <si>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</si>
  <si>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</si>
  <si>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</si>
  <si>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</si>
  <si>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</si>
  <si>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</si>
  <si>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</si>
  <si>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</si>
  <si>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</si>
  <si>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</si>
  <si>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</si>
  <si>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</si>
  <si>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</si>
  <si>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</si>
  <si>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</si>
  <si>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</si>
  <si>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</si>
  <si>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</si>
  <si>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</si>
  <si>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</si>
  <si>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</si>
  <si>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</si>
  <si>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</si>
  <si>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</si>
  <si>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</si>
  <si>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</si>
  <si>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</si>
  <si>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</si>
  <si>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</si>
  <si>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</si>
  <si>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</si>
  <si>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</si>
  <si>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</si>
  <si>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</si>
  <si>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</si>
  <si>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</si>
  <si>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</si>
  <si>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</si>
  <si>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</si>
  <si>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</si>
  <si>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</si>
  <si>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</si>
  <si>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</si>
  <si>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</si>
  <si>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</si>
  <si>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</si>
  <si>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</si>
  <si>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</si>
  <si>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</si>
  <si>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</si>
  <si>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</si>
  <si>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</si>
  <si>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</si>
  <si>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</si>
  <si>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</si>
  <si>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</si>
  <si>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</si>
  <si>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</si>
  <si>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</si>
  <si>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</si>
  <si>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</si>
  <si>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</si>
  <si>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</si>
  <si>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</si>
  <si>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</si>
  <si>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</si>
  <si>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</si>
  <si>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</si>
  <si>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</si>
  <si>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</si>
  <si>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</si>
  <si>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</si>
  <si>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</si>
  <si>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</si>
  <si>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</si>
  <si>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</si>
  <si>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</si>
  <si>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</si>
  <si>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</si>
  <si>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</si>
  <si>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</si>
  <si>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</si>
  <si>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</si>
  <si>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</si>
  <si>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</si>
  <si>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</si>
  <si>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</si>
  <si>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</si>
  <si>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</si>
  <si>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</si>
  <si>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</si>
  <si>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</si>
  <si>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</si>
  <si>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</si>
  <si>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</si>
  <si>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</si>
  <si>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</si>
  <si>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</si>
  <si>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</si>
  <si>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</si>
  <si>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</si>
  <si>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</si>
  <si>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</si>
  <si>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</si>
  <si>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</si>
  <si>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</si>
  <si>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</si>
  <si>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</si>
  <si>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</si>
  <si>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</si>
  <si>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</si>
  <si>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</si>
  <si>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</si>
  <si>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</si>
  <si>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</si>
  <si>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</si>
  <si>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</si>
  <si>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</si>
  <si>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</si>
  <si>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</si>
  <si>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</si>
  <si>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</si>
  <si>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</si>
  <si>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</si>
  <si>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</si>
  <si>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</si>
  <si>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</si>
  <si>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</si>
  <si>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</si>
  <si>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</si>
  <si>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</si>
  <si>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</si>
  <si>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</si>
  <si>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</si>
  <si>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</si>
  <si>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</si>
  <si>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</si>
  <si>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</si>
  <si>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</si>
  <si>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</si>
  <si>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</si>
  <si>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</si>
  <si>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</si>
  <si>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</si>
  <si>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</si>
  <si>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</si>
  <si>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</si>
  <si>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</si>
  <si>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</si>
  <si>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</si>
  <si>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</si>
  <si>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</si>
  <si>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</si>
  <si>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</si>
  <si>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</si>
  <si>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</si>
  <si>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</si>
  <si>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</si>
  <si>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</si>
  <si>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</si>
  <si>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</si>
  <si>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</si>
  <si>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</si>
  <si>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</si>
  <si>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</si>
  <si>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</si>
  <si>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</si>
  <si>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</si>
  <si>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</si>
  <si>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</si>
  <si>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</si>
  <si>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</si>
  <si>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</si>
  <si>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</si>
  <si>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</si>
  <si>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</si>
  <si>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</si>
  <si>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</si>
  <si>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</si>
  <si>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</si>
  <si>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</si>
  <si>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</si>
  <si>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</si>
  <si>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</si>
  <si>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</si>
  <si>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</si>
  <si>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</si>
  <si>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</si>
  <si>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</si>
  <si>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</si>
  <si>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</si>
  <si>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</si>
  <si>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</si>
  <si>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</si>
  <si>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</si>
  <si>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</si>
  <si>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</si>
  <si>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</si>
  <si>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</si>
  <si>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</si>
  <si>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</si>
  <si>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</si>
  <si>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</si>
  <si>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</si>
  <si>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</si>
  <si>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</si>
  <si>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</si>
  <si>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</si>
  <si>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</si>
  <si>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</si>
  <si>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</si>
  <si>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</si>
  <si>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</si>
  <si>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</si>
  <si>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</si>
  <si>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</si>
  <si>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</si>
  <si>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</si>
  <si>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</si>
  <si>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</si>
  <si>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</si>
  <si>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</si>
  <si>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</si>
  <si>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</si>
  <si>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</si>
  <si>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</si>
  <si>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</si>
  <si>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</si>
  <si>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</si>
  <si>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</si>
  <si>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</si>
  <si>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</si>
  <si>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</si>
  <si>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</si>
  <si>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</si>
  <si>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</si>
  <si>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</si>
  <si>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</si>
  <si>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</si>
  <si>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</si>
  <si>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</si>
  <si>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</si>
  <si>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</si>
  <si>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</si>
  <si>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</si>
  <si>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</si>
  <si>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</si>
  <si>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</si>
  <si>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</si>
  <si>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</si>
  <si>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</si>
  <si>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</si>
  <si>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</si>
  <si>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</si>
  <si>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</si>
  <si>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</si>
  <si>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</si>
  <si>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</si>
  <si>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</si>
  <si>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</si>
  <si>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</si>
  <si>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</si>
  <si>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</si>
  <si>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</si>
  <si>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</si>
  <si>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</si>
  <si>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</si>
  <si>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</si>
  <si>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</si>
  <si>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</si>
  <si>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</si>
  <si>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</si>
  <si>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</si>
  <si>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</si>
  <si>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</si>
  <si>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</si>
  <si>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</si>
  <si>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</si>
  <si>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</si>
  <si>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</si>
  <si>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</si>
  <si>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</si>
  <si>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</si>
  <si>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</si>
  <si>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</si>
  <si>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</si>
  <si>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</si>
  <si>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</si>
  <si>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</si>
  <si>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</si>
  <si>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</si>
  <si>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</si>
  <si>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</si>
  <si>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</si>
  <si>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</si>
  <si>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</si>
  <si>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</si>
  <si>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</si>
  <si>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</si>
  <si>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</si>
  <si>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</si>
  <si>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</si>
  <si>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</si>
  <si>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</si>
  <si>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</si>
  <si>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</si>
  <si>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</si>
  <si>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</si>
  <si>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</si>
  <si>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</si>
  <si>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</si>
  <si>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</si>
  <si>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</si>
  <si>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</si>
  <si>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</si>
  <si>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</si>
  <si>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</si>
  <si>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</si>
  <si>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</si>
  <si>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</si>
  <si>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</si>
  <si>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</si>
  <si>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</si>
  <si>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</si>
  <si>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</si>
  <si>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</si>
  <si>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</si>
  <si>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</si>
  <si>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</si>
  <si>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</si>
  <si>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</si>
  <si>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</si>
  <si>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</si>
  <si>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</si>
  <si>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</si>
  <si>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</si>
  <si>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</si>
  <si>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</si>
  <si>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</si>
  <si>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</si>
  <si>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</si>
  <si>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</si>
  <si>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</si>
  <si>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</si>
  <si>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</si>
  <si>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</si>
  <si>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</si>
  <si>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</si>
  <si>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</si>
  <si>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</si>
  <si>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</si>
  <si>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</si>
  <si>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</si>
  <si>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</si>
  <si>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</si>
  <si>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</si>
  <si>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</si>
  <si>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</si>
  <si>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</si>
  <si>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</si>
  <si>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</si>
  <si>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</si>
  <si>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</si>
  <si>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</si>
  <si>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</si>
  <si>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</si>
  <si>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</si>
  <si>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</si>
  <si>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</si>
  <si>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</si>
  <si>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</si>
  <si>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</si>
  <si>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</si>
  <si>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</si>
  <si>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</si>
  <si>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</si>
  <si>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</si>
  <si>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</si>
  <si>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</si>
  <si>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</si>
  <si>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</si>
  <si>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</si>
  <si>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</si>
  <si>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</si>
  <si>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</si>
  <si>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</si>
  <si>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</si>
  <si>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</si>
  <si>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</si>
  <si>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</si>
  <si>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</si>
  <si>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</si>
  <si>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</si>
  <si>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</si>
  <si>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</si>
  <si>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</si>
  <si>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</si>
  <si>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</si>
  <si>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</si>
  <si>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</si>
  <si>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</si>
  <si>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</si>
  <si>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</si>
  <si>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</si>
  <si>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</si>
  <si>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</si>
  <si>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</si>
  <si>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</si>
  <si>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</si>
  <si>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</si>
  <si>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</si>
  <si>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</si>
  <si>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</si>
  <si>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</si>
  <si>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</si>
  <si>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</si>
  <si>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</si>
  <si>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</si>
  <si>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</si>
  <si>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</si>
  <si>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</si>
  <si>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</si>
  <si>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</si>
  <si>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</si>
  <si>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</si>
  <si>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</si>
  <si>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</si>
  <si>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</si>
  <si>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</si>
  <si>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</si>
  <si>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</si>
  <si>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</si>
  <si>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</si>
  <si>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</si>
  <si>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</si>
  <si>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</si>
  <si>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</si>
  <si>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</si>
  <si>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</si>
  <si>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</si>
  <si>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</si>
  <si>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</si>
  <si>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</si>
  <si>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</si>
  <si>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</si>
  <si>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</si>
  <si>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</si>
  <si>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</si>
  <si>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</si>
  <si>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</si>
  <si>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</si>
  <si>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</si>
  <si>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</si>
  <si>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</si>
  <si>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</si>
  <si>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</si>
  <si>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</si>
  <si>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</si>
  <si>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</si>
  <si>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</si>
  <si>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</si>
  <si>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</si>
  <si>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</si>
  <si>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</si>
  <si>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</si>
  <si>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</si>
  <si>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</si>
  <si>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</si>
  <si>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</si>
  <si>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</si>
  <si>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</si>
  <si>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</si>
  <si>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</si>
  <si>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</si>
  <si>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</si>
  <si>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</si>
  <si>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</si>
  <si>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</si>
  <si>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</si>
  <si>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</si>
  <si>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</si>
  <si>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</si>
  <si>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</si>
  <si>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</si>
  <si>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</si>
  <si>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</si>
  <si>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</si>
  <si>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</si>
  <si>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</si>
  <si>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</si>
  <si>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</si>
  <si>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</si>
  <si>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</si>
  <si>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</si>
  <si>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</si>
  <si>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</si>
  <si>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</si>
  <si>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</si>
  <si>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</si>
  <si>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</si>
  <si>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</si>
  <si>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</si>
  <si>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</si>
  <si>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</si>
  <si>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</si>
  <si>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</si>
  <si>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</si>
  <si>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</si>
  <si>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</si>
  <si>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</si>
  <si>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</si>
  <si>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</si>
  <si>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</si>
  <si>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</si>
  <si>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</si>
  <si>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</si>
  <si>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</si>
  <si>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</si>
  <si>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</si>
  <si>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</si>
  <si>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</si>
  <si>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</si>
  <si>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</si>
  <si>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</si>
  <si>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</si>
  <si>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</si>
  <si>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</si>
  <si>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</si>
  <si>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</si>
  <si>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</si>
  <si>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</si>
  <si>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</si>
  <si>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</si>
  <si>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</si>
  <si>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</si>
  <si>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</si>
  <si>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</si>
  <si>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</si>
  <si>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</si>
  <si>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</si>
  <si>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</si>
  <si>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</si>
  <si>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</si>
  <si>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</si>
  <si>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</si>
  <si>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</si>
  <si>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</si>
  <si>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</si>
  <si>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</si>
  <si>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</si>
  <si>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</si>
  <si>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</si>
  <si>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</si>
  <si>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</si>
  <si>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</si>
  <si>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</si>
  <si>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</si>
  <si>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</si>
  <si>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</si>
  <si>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</si>
  <si>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</si>
  <si>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</si>
  <si>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</si>
  <si>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</si>
  <si>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</si>
  <si>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</si>
  <si>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</si>
  <si>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</si>
  <si>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</si>
  <si>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</si>
  <si>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</si>
  <si>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</si>
  <si>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</si>
  <si>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</si>
  <si>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</si>
  <si>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</si>
  <si>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</si>
  <si>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</si>
  <si>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</si>
  <si>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</si>
  <si>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</si>
  <si>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</si>
  <si>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</si>
  <si>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</si>
  <si>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</si>
  <si>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</si>
  <si>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</si>
  <si>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</si>
  <si>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</si>
  <si>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</si>
  <si>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</si>
  <si>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</si>
  <si>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</si>
  <si>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</si>
  <si>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</si>
  <si>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</si>
  <si>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</si>
  <si>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</si>
  <si>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</si>
  <si>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</si>
  <si>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</si>
  <si>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</si>
  <si>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</si>
  <si>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</si>
  <si>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</si>
  <si>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</si>
  <si>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</si>
  <si>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</si>
  <si>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</si>
  <si>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</si>
  <si>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</si>
  <si>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</si>
  <si>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</si>
  <si>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</si>
  <si>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</si>
  <si>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</si>
  <si>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</si>
  <si>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</si>
  <si>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</si>
  <si>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</si>
  <si>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</si>
  <si>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</si>
  <si>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</si>
  <si>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</si>
  <si>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</si>
  <si>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</si>
  <si>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</si>
  <si>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</si>
  <si>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</si>
  <si>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</si>
  <si>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</si>
  <si>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</si>
  <si>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</si>
  <si>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</si>
  <si>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</si>
  <si>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</si>
  <si>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</si>
  <si>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</si>
  <si>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</si>
  <si>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</si>
  <si>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</si>
  <si>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</si>
  <si>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</si>
  <si>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</si>
  <si>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</si>
  <si>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</si>
  <si>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</si>
  <si>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</si>
  <si>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</si>
  <si>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</si>
  <si>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</si>
  <si>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</si>
  <si>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</si>
  <si>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</si>
  <si>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</si>
  <si>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</si>
  <si>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</si>
  <si>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</si>
  <si>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</si>
  <si>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</si>
  <si>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</si>
  <si>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</si>
  <si>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</si>
  <si>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</si>
  <si>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</si>
  <si>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</si>
  <si>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</si>
  <si>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</si>
  <si>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</si>
  <si>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</si>
  <si>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</si>
  <si>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</si>
  <si>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</si>
  <si>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</si>
  <si>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</si>
  <si>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</si>
  <si>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</si>
  <si>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</si>
  <si>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</si>
  <si>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</si>
  <si>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</si>
  <si>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</si>
  <si>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</si>
  <si>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</si>
  <si>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</si>
  <si>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</si>
  <si>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</si>
  <si>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</si>
  <si>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</si>
  <si>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</si>
  <si>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</si>
  <si>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</si>
  <si>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</si>
  <si>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</si>
  <si>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</si>
  <si>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</si>
  <si>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</si>
  <si>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</si>
  <si>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</si>
  <si>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</si>
  <si>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</si>
  <si>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</si>
  <si>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</si>
  <si>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</si>
  <si>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</si>
  <si>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</si>
  <si>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</si>
  <si>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</si>
  <si>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</si>
  <si>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</si>
  <si>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</si>
  <si>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</si>
  <si>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</si>
  <si>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</si>
  <si>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</si>
  <si>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</si>
  <si>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</si>
  <si>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</si>
  <si>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</si>
  <si>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</si>
  <si>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</si>
  <si>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</si>
  <si>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</si>
  <si>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</si>
  <si>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</si>
  <si>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</si>
  <si>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</si>
  <si>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</si>
  <si>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</si>
  <si>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</si>
  <si>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</si>
  <si>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</si>
  <si>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</si>
  <si>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</si>
  <si>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</si>
  <si>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</si>
  <si>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</si>
  <si>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</si>
  <si>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</si>
  <si>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</si>
  <si>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</si>
  <si>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</si>
  <si>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</si>
  <si>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</si>
  <si>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</si>
  <si>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</si>
  <si>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</si>
  <si>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</si>
  <si>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</si>
  <si>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</si>
  <si>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</si>
  <si>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</si>
  <si>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</si>
  <si>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</si>
  <si>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</si>
  <si>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</si>
  <si>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</si>
  <si>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</si>
  <si>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</si>
  <si>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</si>
  <si>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</si>
  <si>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</si>
  <si>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</si>
  <si>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</si>
  <si>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</si>
  <si>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</si>
  <si>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</si>
  <si>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</si>
  <si>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</si>
  <si>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</si>
  <si>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</si>
  <si>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</si>
  <si>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</si>
  <si>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</si>
  <si>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</si>
  <si>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</si>
  <si>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</si>
  <si>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</si>
  <si>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</si>
  <si>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</si>
  <si>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</si>
  <si>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</si>
  <si>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</si>
  <si>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</si>
  <si>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</si>
  <si>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</si>
  <si>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</si>
  <si>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</si>
  <si>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</si>
  <si>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</si>
  <si>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</si>
  <si>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</si>
  <si>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</si>
  <si>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</si>
  <si>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</si>
  <si>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</si>
  <si>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</si>
  <si>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</si>
  <si>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</si>
  <si>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</si>
  <si>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</si>
  <si>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</si>
  <si>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</si>
  <si>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</si>
  <si>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</si>
  <si>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</si>
  <si>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</si>
  <si>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</si>
  <si>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</si>
  <si>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</si>
  <si>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</si>
  <si>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</si>
  <si>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</si>
  <si>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</si>
  <si>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</si>
  <si>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</si>
  <si>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</si>
  <si>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</si>
  <si>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</si>
  <si>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</si>
  <si>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</si>
  <si>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</si>
  <si>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</si>
  <si>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</si>
  <si>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</si>
  <si>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</si>
  <si>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</si>
  <si>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</si>
  <si>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</si>
  <si>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</si>
  <si>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</si>
  <si>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</si>
  <si>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</si>
  <si>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</si>
  <si>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</si>
  <si>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</si>
  <si>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</si>
  <si>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</si>
  <si>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</si>
  <si>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</si>
  <si>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</si>
  <si>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</si>
  <si>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</si>
  <si>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</si>
  <si>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</si>
  <si>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</si>
  <si>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</si>
  <si>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</si>
  <si>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</si>
  <si>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</si>
  <si>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</si>
  <si>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</si>
  <si>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</si>
  <si>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</si>
  <si>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</si>
  <si>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</si>
  <si>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</si>
  <si>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</si>
  <si>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</si>
  <si>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</si>
  <si>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</si>
  <si>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</si>
  <si>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</si>
  <si>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</si>
  <si>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</si>
  <si>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</si>
  <si>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</si>
  <si>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</si>
  <si>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</si>
  <si>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</si>
  <si>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</si>
  <si>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</si>
  <si>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</si>
  <si>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</si>
  <si>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</si>
  <si>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</si>
  <si>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</si>
  <si>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</si>
  <si>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</si>
  <si>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</si>
  <si>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</si>
  <si>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</si>
  <si>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</si>
  <si>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</si>
  <si>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</si>
  <si>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</si>
  <si>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</si>
  <si>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</si>
  <si>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</si>
  <si>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</si>
  <si>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</si>
  <si>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</si>
  <si>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</si>
  <si>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</si>
  <si>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</si>
  <si>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</si>
  <si>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</si>
  <si>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</si>
  <si>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</si>
  <si>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</si>
  <si>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</si>
  <si>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</si>
  <si>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</si>
  <si>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</si>
  <si>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</si>
  <si>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</si>
  <si>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</si>
  <si>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</si>
  <si>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</si>
  <si>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</si>
  <si>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</si>
  <si>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</si>
  <si>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</si>
  <si>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</si>
  <si>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</si>
  <si>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</si>
  <si>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</si>
  <si>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</si>
  <si>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</si>
  <si>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</si>
  <si>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</si>
  <si>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</si>
  <si>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</si>
  <si>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</si>
  <si>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</si>
  <si>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</si>
  <si>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</si>
  <si>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</si>
  <si>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</si>
  <si>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</si>
  <si>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</si>
  <si>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</si>
  <si>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</si>
  <si>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</si>
  <si>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</si>
  <si>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</si>
  <si>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</si>
  <si>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</si>
  <si>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</si>
  <si>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</si>
  <si>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</si>
  <si>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</si>
  <si>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</si>
  <si>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</si>
  <si>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</si>
  <si>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</si>
  <si>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</si>
  <si>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</si>
  <si>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</si>
  <si>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</si>
  <si>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</si>
  <si>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</si>
  <si>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</si>
  <si>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</si>
  <si>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</si>
  <si>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</si>
  <si>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</si>
  <si>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</si>
  <si>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</si>
  <si>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</si>
  <si>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</si>
  <si>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</si>
  <si>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</si>
  <si>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</si>
  <si>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</si>
  <si>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</si>
  <si>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</si>
  <si>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</si>
  <si>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</si>
  <si>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</si>
  <si>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</si>
  <si>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</si>
  <si>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</si>
  <si>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</si>
  <si>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</si>
  <si>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</si>
  <si>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</si>
  <si>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</si>
  <si>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</si>
  <si>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</si>
  <si>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</si>
  <si>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</si>
  <si>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</si>
  <si>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</si>
  <si>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</si>
  <si>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</si>
  <si>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</si>
  <si>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</si>
  <si>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</si>
  <si>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</si>
  <si>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</si>
  <si>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</si>
  <si>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</si>
  <si>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</si>
  <si>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</si>
  <si>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</si>
  <si>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</si>
  <si>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</si>
  <si>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</si>
  <si>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</si>
  <si>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</si>
  <si>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</si>
  <si>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</si>
  <si>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</si>
  <si>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</si>
  <si>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</si>
  <si>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</si>
  <si>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</si>
  <si>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</si>
  <si>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</si>
  <si>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</si>
  <si>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</si>
  <si>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</si>
  <si>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</si>
  <si>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</si>
  <si>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</si>
  <si>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</si>
  <si>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</si>
  <si>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</si>
  <si>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</si>
  <si>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</si>
  <si>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</si>
  <si>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</si>
  <si>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</si>
  <si>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</si>
  <si>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</si>
  <si>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</si>
  <si>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</si>
  <si>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</si>
  <si>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</si>
  <si>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</si>
  <si>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</si>
  <si>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</si>
  <si>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</si>
  <si>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</si>
  <si>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</si>
  <si>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</si>
  <si>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</si>
  <si>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</si>
  <si>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</si>
  <si>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</si>
  <si>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</si>
  <si>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</si>
  <si>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</si>
  <si>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</si>
  <si>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</si>
  <si>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</si>
  <si>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</si>
  <si>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</si>
  <si>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</si>
  <si>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</si>
  <si>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</si>
  <si>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</si>
  <si>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</si>
  <si>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</si>
  <si>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</si>
  <si>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</si>
  <si>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</si>
  <si>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</si>
  <si>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</si>
  <si>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</si>
  <si>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</si>
  <si>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</si>
  <si>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</si>
  <si>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</si>
  <si>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</si>
  <si>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</si>
  <si>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</si>
  <si>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</si>
  <si>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</si>
  <si>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</si>
  <si>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</si>
  <si>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</si>
  <si>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</si>
  <si>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</si>
  <si>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</si>
  <si>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</si>
  <si>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</si>
  <si>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</si>
  <si>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</si>
  <si>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</si>
  <si>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</si>
  <si>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</si>
  <si>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</si>
  <si>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</si>
  <si>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</si>
  <si>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</si>
  <si>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</si>
  <si>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</si>
  <si>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</si>
  <si>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</si>
  <si>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</si>
  <si>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</si>
  <si>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</si>
  <si>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</si>
  <si>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</si>
  <si>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</si>
  <si>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</si>
  <si>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</si>
  <si>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</si>
  <si>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</si>
  <si>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</si>
  <si>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</si>
  <si>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</si>
  <si>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</si>
  <si>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</si>
  <si>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</si>
  <si>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</si>
  <si>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</si>
  <si>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</si>
  <si>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</si>
  <si>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</si>
  <si>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</si>
  <si>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</si>
  <si>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</si>
  <si>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</si>
  <si>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</si>
  <si>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</si>
  <si>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</si>
  <si>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</si>
  <si>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</si>
  <si>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</si>
  <si>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</si>
  <si>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</si>
  <si>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</si>
  <si>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</si>
  <si>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</si>
  <si>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</si>
  <si>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</si>
  <si>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</si>
  <si>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</si>
  <si>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</si>
  <si>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</si>
  <si>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</si>
  <si>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</si>
  <si>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</si>
  <si>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</si>
  <si>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</si>
  <si>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</si>
  <si>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</si>
  <si>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</si>
  <si>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</si>
  <si>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</si>
  <si>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</si>
  <si>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</si>
  <si>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</si>
  <si>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</si>
  <si>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</si>
  <si>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</si>
  <si>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</si>
  <si>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</si>
  <si>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</si>
  <si>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</si>
  <si>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</si>
  <si>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</si>
  <si>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</si>
  <si>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</si>
  <si>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</si>
  <si>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</si>
  <si>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</si>
  <si>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</si>
  <si>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</si>
  <si>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</si>
  <si>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</si>
  <si>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</si>
  <si>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</si>
  <si>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</si>
  <si>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</si>
  <si>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</si>
  <si>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</si>
  <si>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</si>
  <si>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</si>
  <si>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</si>
  <si>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</si>
  <si>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</si>
  <si>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</si>
  <si>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</si>
  <si>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</si>
  <si>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</si>
  <si>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</si>
  <si>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</si>
  <si>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</si>
  <si>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</si>
  <si>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</si>
  <si>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</si>
  <si>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</si>
  <si>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</si>
  <si>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</si>
  <si>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</si>
  <si>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</si>
  <si>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</si>
  <si>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</si>
  <si>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</si>
  <si>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</si>
  <si>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</si>
  <si>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</si>
  <si>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</si>
  <si>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</si>
  <si>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</si>
  <si>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</si>
  <si>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</si>
  <si>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</si>
  <si>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</si>
  <si>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</si>
  <si>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</si>
  <si>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</si>
  <si>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</si>
  <si>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</si>
  <si>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</si>
  <si>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</si>
  <si>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</si>
  <si>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</si>
  <si>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</si>
  <si>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</si>
  <si>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</si>
  <si>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</si>
  <si>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</si>
  <si>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</si>
  <si>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</si>
  <si>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</si>
  <si>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</si>
  <si>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</si>
  <si>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</si>
  <si>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</si>
  <si>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</si>
  <si>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</si>
  <si>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</si>
  <si>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</si>
  <si>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</si>
  <si>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</si>
  <si>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</si>
  <si>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</si>
  <si>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</si>
  <si>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</si>
  <si>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</si>
  <si>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</si>
  <si>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</si>
  <si>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</si>
  <si>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</si>
  <si>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</si>
  <si>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</si>
  <si>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</si>
  <si>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</si>
  <si>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</si>
  <si>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</si>
  <si>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</si>
  <si>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</si>
  <si>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</si>
  <si>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</si>
  <si>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</si>
  <si>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</si>
  <si>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</si>
  <si>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</si>
  <si>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</si>
  <si>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</si>
  <si>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</si>
  <si>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</si>
  <si>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</si>
  <si>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</si>
  <si>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</si>
  <si>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</si>
  <si>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</si>
  <si>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</si>
  <si>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</si>
  <si>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</si>
  <si>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</si>
  <si>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</si>
  <si>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</si>
  <si>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</si>
  <si>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</si>
  <si>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</si>
  <si>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</si>
  <si>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</si>
  <si>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</si>
  <si>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</si>
  <si>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</si>
  <si>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</si>
  <si>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</si>
  <si>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</si>
  <si>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</si>
  <si>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</si>
  <si>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</si>
  <si>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</si>
  <si>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</si>
  <si>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</si>
  <si>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</si>
  <si>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</si>
  <si>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</si>
  <si>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</si>
  <si>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</si>
  <si>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</si>
  <si>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</si>
  <si>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</si>
  <si>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</si>
  <si>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</si>
  <si>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</si>
  <si>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</si>
  <si>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</si>
  <si>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</si>
  <si>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</si>
  <si>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</si>
  <si>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</si>
  <si>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</si>
  <si>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</si>
  <si>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</si>
  <si>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</si>
  <si>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</si>
  <si>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</si>
  <si>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</si>
  <si>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</si>
  <si>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</si>
  <si>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</si>
  <si>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</si>
  <si>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</si>
  <si>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</si>
  <si>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</si>
  <si>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</si>
  <si>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</si>
  <si>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</si>
  <si>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</si>
  <si>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</si>
  <si>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</si>
  <si>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</si>
  <si>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</si>
  <si>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</si>
  <si>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</si>
  <si>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</si>
  <si>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</si>
  <si>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</si>
  <si>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</si>
  <si>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</si>
  <si>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</si>
  <si>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</si>
  <si>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</si>
  <si>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</si>
  <si>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</si>
  <si>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</si>
  <si>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</si>
  <si>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</si>
  <si>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</si>
  <si>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</si>
  <si>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</si>
  <si>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</si>
  <si>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</si>
  <si>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</si>
  <si>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</si>
  <si>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</si>
  <si>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</si>
  <si>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</si>
  <si>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</si>
  <si>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</si>
  <si>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</si>
  <si>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</si>
  <si>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</si>
  <si>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</si>
  <si>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</si>
  <si>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</si>
  <si>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</si>
  <si>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</si>
  <si>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</si>
  <si>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</si>
  <si>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</si>
  <si>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</si>
  <si>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</si>
  <si>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</si>
  <si>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</si>
  <si>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</si>
  <si>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</si>
  <si>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</si>
  <si>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</si>
  <si>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</si>
  <si>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</si>
  <si>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</si>
  <si>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</si>
  <si>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</si>
  <si>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</si>
  <si>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</si>
  <si>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</si>
  <si>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</si>
  <si>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</si>
  <si>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</si>
  <si>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</si>
  <si>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</si>
  <si>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</si>
  <si>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</si>
  <si>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</si>
  <si>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</si>
  <si>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</si>
  <si>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</si>
  <si>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</si>
  <si>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</si>
  <si>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</si>
  <si>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</si>
  <si>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</si>
  <si>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</si>
  <si>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</si>
  <si>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</si>
  <si>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</si>
  <si>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</si>
  <si>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</si>
  <si>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</si>
  <si>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</si>
  <si>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</si>
  <si>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</si>
  <si>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</si>
  <si>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</si>
  <si>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</si>
  <si>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</si>
  <si>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</si>
  <si>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</si>
  <si>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</si>
  <si>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</si>
  <si>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</si>
  <si>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</si>
  <si>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</si>
  <si>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</si>
  <si>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</si>
  <si>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</si>
  <si>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</si>
  <si>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</si>
  <si>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</si>
  <si>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</si>
  <si>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</si>
  <si>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</si>
  <si>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</si>
  <si>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</si>
  <si>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</si>
  <si>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</si>
  <si>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</si>
  <si>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</si>
  <si>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</si>
  <si>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</si>
  <si>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</si>
  <si>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</si>
  <si>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</si>
  <si>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</si>
  <si>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</si>
  <si>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</si>
  <si>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</si>
  <si>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</si>
  <si>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</si>
  <si>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</si>
  <si>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</si>
  <si>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</si>
  <si>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</si>
  <si>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</si>
  <si>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</si>
  <si>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</si>
  <si>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</si>
  <si>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</si>
  <si>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</si>
  <si>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</si>
  <si>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</si>
  <si>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</si>
  <si>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</si>
  <si>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</si>
  <si>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</si>
  <si>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</si>
  <si>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</si>
  <si>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</si>
  <si>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</si>
  <si>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</si>
  <si>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</si>
  <si>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</si>
  <si>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</si>
  <si>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</si>
  <si>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</si>
  <si>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</si>
  <si>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</si>
  <si>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</si>
  <si>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</si>
  <si>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</si>
  <si>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</si>
  <si>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</si>
  <si>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</si>
  <si>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</si>
  <si>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</si>
  <si>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</si>
  <si>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</si>
  <si>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</si>
  <si>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</si>
  <si>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</si>
  <si>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</si>
  <si>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</si>
  <si>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</si>
  <si>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</si>
  <si>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</si>
  <si>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</si>
  <si>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</si>
  <si>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</si>
  <si>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</si>
  <si>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</si>
  <si>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</si>
  <si>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</si>
  <si>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</si>
  <si>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</si>
  <si>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</si>
  <si>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</si>
  <si>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</si>
  <si>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</si>
  <si>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</si>
  <si>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</si>
  <si>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</si>
  <si>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</si>
  <si>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</si>
  <si>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</si>
  <si>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</si>
  <si>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</si>
  <si>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</si>
  <si>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</si>
  <si>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</si>
  <si>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</si>
  <si>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</si>
  <si>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</si>
  <si>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</si>
  <si>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</si>
  <si>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</si>
  <si>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</si>
  <si>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</si>
  <si>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</si>
  <si>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</si>
  <si>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</si>
  <si>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</si>
  <si>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</si>
  <si>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</si>
  <si>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</si>
  <si>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</si>
  <si>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</si>
  <si>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</si>
  <si>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</si>
  <si>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</si>
  <si>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</si>
  <si>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</si>
  <si>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</si>
  <si>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</si>
  <si>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</si>
  <si>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</si>
  <si>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</si>
  <si>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</si>
  <si>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</si>
  <si>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</si>
  <si>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</si>
  <si>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</si>
  <si>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</si>
  <si>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</si>
  <si>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</si>
  <si>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</si>
  <si>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</si>
  <si>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</si>
  <si>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</si>
  <si>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</si>
  <si>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</si>
  <si>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</si>
  <si>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</si>
  <si>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</si>
  <si>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</si>
  <si>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</si>
  <si>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</si>
  <si>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</si>
  <si>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</si>
  <si>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</si>
  <si>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</si>
  <si>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</si>
  <si>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</si>
  <si>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</si>
  <si>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</si>
  <si>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</si>
  <si>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</si>
  <si>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</si>
  <si>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</si>
  <si>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</si>
  <si>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</si>
  <si>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</si>
  <si>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</si>
  <si>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</si>
  <si>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</si>
  <si>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</si>
  <si>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</si>
  <si>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</si>
  <si>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</si>
  <si>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</si>
  <si>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</si>
  <si>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</si>
  <si>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</si>
  <si>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</si>
  <si>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</si>
  <si>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</si>
  <si>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</si>
  <si>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</si>
  <si>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</si>
  <si>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</si>
  <si>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</si>
  <si>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</si>
  <si>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</si>
  <si>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</si>
  <si>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</si>
  <si>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</si>
  <si>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</si>
  <si>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</si>
  <si>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</si>
  <si>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</si>
  <si>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</si>
  <si>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</si>
  <si>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</si>
  <si>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</si>
  <si>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</si>
  <si>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</si>
  <si>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</si>
  <si>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</si>
  <si>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</si>
  <si>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</si>
  <si>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</si>
  <si>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</si>
  <si>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</si>
  <si>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</si>
  <si>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</si>
  <si>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</si>
  <si>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</si>
  <si>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</si>
  <si>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</si>
  <si>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</si>
  <si>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</si>
  <si>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</si>
  <si>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</si>
  <si>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</si>
  <si>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</si>
  <si>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</si>
  <si>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</si>
  <si>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</si>
  <si>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</si>
  <si>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</si>
  <si>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</si>
  <si>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</si>
  <si>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</si>
  <si>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</si>
  <si>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</si>
  <si>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</si>
  <si>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</si>
  <si>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</si>
  <si>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</si>
  <si>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</si>
  <si>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</si>
  <si>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</si>
  <si>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</si>
  <si>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</si>
  <si>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</si>
  <si>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</si>
  <si>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</si>
  <si>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</si>
  <si>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</si>
  <si>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</si>
  <si>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</si>
  <si>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</si>
  <si>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</si>
  <si>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</si>
  <si>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</si>
  <si>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</si>
  <si>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</si>
  <si>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</si>
  <si>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</si>
  <si>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</si>
  <si>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</si>
  <si>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</si>
  <si>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</si>
  <si>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</si>
  <si>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</si>
  <si>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</si>
  <si>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</si>
  <si>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</si>
  <si>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</si>
  <si>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</si>
  <si>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</si>
  <si>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</si>
  <si>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</si>
  <si>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</si>
  <si>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</si>
  <si>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</si>
  <si>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</si>
  <si>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</si>
  <si>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</si>
  <si>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</si>
  <si>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</si>
  <si>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</si>
  <si>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</si>
  <si>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</si>
  <si>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</si>
  <si>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</si>
  <si>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</si>
  <si>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</si>
  <si>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</si>
  <si>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</si>
  <si>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</si>
  <si>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</si>
  <si>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</si>
  <si>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</si>
  <si>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</si>
  <si>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</si>
  <si>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</si>
  <si>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</si>
  <si>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</si>
  <si>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</si>
  <si>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</si>
  <si>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</si>
  <si>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</si>
  <si>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</si>
  <si>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</si>
  <si>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</si>
  <si>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</si>
  <si>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</si>
  <si>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</si>
  <si>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</si>
  <si>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</si>
  <si>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</si>
  <si>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</si>
  <si>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</si>
  <si>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</si>
  <si>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</si>
  <si>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</si>
  <si>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</si>
  <si>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</si>
  <si>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</si>
  <si>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</si>
  <si>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</si>
  <si>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</si>
  <si>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</si>
  <si>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</si>
  <si>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</si>
  <si>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</si>
  <si>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</si>
  <si>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</si>
  <si>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</si>
  <si>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</si>
  <si>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</si>
  <si>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</si>
  <si>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</si>
  <si>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</si>
  <si>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</si>
  <si>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</si>
  <si>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</si>
  <si>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</si>
  <si>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</si>
  <si>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</si>
  <si>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</si>
  <si>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</si>
  <si>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</si>
  <si>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</si>
  <si>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</si>
  <si>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</si>
  <si>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</si>
  <si>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</si>
  <si>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</si>
  <si>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</si>
  <si>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</si>
  <si>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</si>
  <si>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</si>
  <si>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</si>
  <si>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</si>
  <si>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</si>
  <si>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</si>
  <si>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</si>
  <si>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</si>
  <si>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</si>
  <si>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</si>
  <si>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</si>
  <si>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</si>
  <si>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</si>
  <si>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</si>
  <si>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</si>
  <si>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</si>
  <si>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</si>
  <si>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</si>
  <si>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</si>
  <si>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</si>
  <si>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</si>
  <si>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</si>
  <si>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</si>
  <si>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</si>
  <si>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</si>
  <si>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</si>
  <si>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</si>
  <si>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</si>
  <si>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</si>
  <si>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</si>
  <si>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</si>
  <si>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</si>
  <si>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</si>
  <si>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</si>
  <si>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</si>
  <si>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</si>
  <si>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</si>
  <si>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</si>
  <si>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</si>
  <si>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</si>
  <si>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</si>
  <si>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</si>
  <si>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</si>
  <si>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</si>
  <si>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</si>
  <si>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</si>
  <si>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</si>
  <si>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</si>
  <si>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</si>
  <si>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</si>
  <si>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</si>
  <si>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</si>
  <si>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</si>
  <si>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</si>
  <si>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</si>
  <si>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</si>
  <si>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</si>
  <si>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</si>
  <si>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</si>
  <si>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</si>
  <si>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</si>
  <si>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</si>
  <si>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</si>
  <si>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</si>
  <si>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</si>
  <si>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</si>
  <si>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</si>
  <si>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</si>
  <si>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</si>
  <si>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</si>
  <si>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</si>
  <si>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</si>
  <si>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</si>
  <si>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</si>
  <si>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</si>
  <si>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</si>
  <si>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</si>
  <si>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</si>
  <si>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</si>
  <si>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</si>
  <si>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</si>
  <si>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</si>
  <si>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</si>
  <si>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</si>
  <si>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</si>
  <si>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</si>
  <si>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</si>
  <si>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</si>
  <si>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</si>
  <si>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</si>
  <si>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</si>
  <si>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</si>
  <si>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</si>
  <si>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</si>
  <si>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</si>
  <si>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</si>
  <si>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</si>
  <si>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</si>
  <si>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</si>
  <si>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</si>
  <si>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</si>
  <si>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</si>
  <si>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</si>
  <si>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</si>
  <si>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</si>
  <si>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</si>
  <si>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</si>
  <si>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</si>
  <si>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</si>
  <si>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</si>
  <si>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</si>
  <si>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</si>
  <si>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</si>
  <si>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</si>
  <si>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</si>
  <si>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</si>
  <si>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</si>
  <si>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</si>
  <si>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</si>
  <si>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</si>
  <si>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</si>
  <si>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</si>
  <si>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</si>
  <si>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</si>
  <si>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</si>
  <si>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</si>
  <si>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</si>
  <si>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</si>
  <si>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</si>
  <si>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</si>
  <si>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</si>
  <si>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</si>
  <si>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</si>
  <si>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</si>
  <si>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</si>
  <si>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</si>
  <si>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</si>
  <si>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</si>
  <si>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</si>
  <si>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</si>
  <si>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</si>
  <si>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</si>
  <si>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</si>
  <si>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</si>
  <si>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</si>
  <si>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</si>
  <si>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</si>
  <si>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</si>
  <si>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</si>
  <si>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</si>
  <si>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</si>
  <si>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</si>
  <si>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</si>
  <si>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</si>
  <si>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</si>
  <si>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</si>
  <si>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</si>
  <si>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</si>
  <si>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</si>
  <si>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</si>
  <si>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</si>
  <si>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</si>
  <si>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</si>
  <si>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</si>
  <si>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</si>
  <si>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</si>
  <si>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</si>
  <si>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</si>
  <si>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</si>
  <si>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</si>
  <si>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</si>
  <si>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</si>
  <si>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</si>
  <si>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</si>
  <si>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</si>
  <si>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</si>
  <si>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</si>
  <si>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</si>
  <si>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</si>
  <si>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</si>
  <si>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</si>
  <si>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</si>
  <si>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</si>
  <si>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</si>
  <si>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</si>
  <si>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</si>
  <si>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</si>
  <si>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</si>
  <si>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</si>
  <si>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</si>
  <si>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</si>
  <si>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</si>
  <si>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</si>
  <si>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</si>
  <si>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</si>
  <si>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</si>
  <si>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</si>
  <si>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</si>
  <si>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</si>
  <si>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</si>
  <si>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</si>
  <si>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</si>
  <si>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</si>
  <si>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</si>
  <si>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</si>
  <si>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</si>
  <si>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</si>
  <si>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</si>
  <si>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</si>
  <si>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</si>
  <si>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</si>
  <si>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</si>
  <si>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</si>
  <si>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</si>
  <si>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</si>
  <si>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</si>
  <si>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</si>
  <si>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</si>
  <si>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</si>
  <si>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</si>
  <si>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</si>
  <si>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</si>
  <si>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</si>
  <si>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</si>
  <si>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</si>
  <si>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</si>
  <si>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</si>
  <si>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</si>
  <si>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</si>
  <si>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</si>
  <si>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</si>
  <si>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</si>
  <si>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</si>
  <si>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</si>
  <si>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</si>
  <si>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</si>
  <si>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</si>
  <si>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</si>
  <si>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</si>
  <si>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</si>
  <si>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</si>
  <si>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</si>
  <si>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</si>
  <si>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</si>
  <si>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</si>
  <si>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</si>
  <si>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</si>
  <si>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</si>
  <si>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</si>
  <si>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</si>
  <si>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</si>
  <si>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</si>
  <si>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</si>
  <si>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</si>
  <si>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</si>
  <si>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</si>
  <si>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</si>
  <si>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</si>
  <si>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</si>
  <si>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</si>
  <si>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</si>
  <si>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</si>
  <si>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</si>
  <si>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</si>
  <si>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</si>
  <si>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</si>
  <si>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</si>
  <si>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</si>
  <si>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</si>
  <si>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</si>
  <si>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</si>
  <si>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</si>
  <si>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</si>
  <si>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</si>
  <si>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</si>
  <si>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</si>
  <si>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</si>
  <si>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</si>
  <si>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</si>
  <si>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</si>
  <si>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</si>
  <si>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</si>
  <si>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</si>
  <si>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</si>
  <si>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</si>
  <si>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</si>
  <si>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</si>
  <si>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</si>
  <si>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</si>
  <si>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</si>
  <si>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</si>
  <si>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</si>
  <si>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</si>
  <si>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</si>
  <si>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</si>
  <si>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</si>
  <si>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</si>
  <si>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</si>
  <si>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</si>
  <si>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</si>
  <si>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</si>
  <si>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</si>
  <si>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</si>
  <si>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</si>
  <si>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</si>
  <si>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</si>
  <si>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</si>
  <si>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</si>
  <si>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</si>
  <si>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</si>
  <si>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</si>
  <si>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</si>
  <si>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</si>
  <si>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</si>
  <si>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</si>
  <si>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</si>
  <si>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</si>
  <si>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</si>
  <si>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</si>
  <si>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</si>
  <si>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</si>
  <si>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</si>
  <si>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</si>
  <si>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</si>
  <si>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</si>
  <si>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</si>
  <si>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</si>
  <si>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</si>
  <si>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</si>
  <si>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</si>
  <si>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</si>
  <si>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</si>
  <si>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</si>
  <si>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</si>
  <si>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</si>
  <si>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</si>
  <si>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</si>
  <si>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</si>
  <si>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</si>
  <si>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</si>
  <si>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</si>
  <si>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</si>
  <si>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</si>
  <si>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</si>
  <si>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</si>
  <si>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</si>
  <si>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</si>
  <si>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</si>
  <si>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</si>
  <si>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</si>
  <si>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</si>
  <si>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</si>
  <si>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</si>
  <si>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</si>
  <si>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</si>
  <si>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</si>
  <si>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</si>
  <si>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</si>
  <si>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</si>
  <si>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</si>
  <si>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</si>
  <si>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</si>
  <si>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</si>
  <si>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</si>
  <si>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</si>
  <si>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</si>
  <si>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</si>
  <si>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</si>
  <si>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</si>
  <si>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</si>
  <si>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</si>
  <si>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</si>
  <si>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</si>
  <si>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</si>
  <si>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</si>
  <si>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</si>
  <si>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</si>
  <si>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</si>
  <si>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</si>
  <si>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</si>
  <si>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</si>
  <si>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</si>
  <si>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</si>
  <si>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</si>
  <si>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</si>
  <si>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</si>
  <si>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</si>
  <si>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</si>
  <si>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</si>
  <si>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</si>
  <si>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</si>
  <si>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</si>
  <si>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</si>
  <si>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</si>
  <si>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</si>
  <si>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</si>
  <si>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</si>
  <si>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</si>
  <si>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</si>
  <si>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</si>
  <si>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</si>
  <si>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</si>
  <si>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</si>
  <si>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</si>
  <si>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</si>
  <si>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</si>
  <si>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</si>
  <si>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</si>
  <si>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</si>
  <si>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</si>
  <si>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</si>
  <si>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</si>
  <si>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</si>
  <si>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</si>
  <si>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</si>
  <si>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</si>
  <si>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</si>
  <si>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</si>
  <si>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</si>
  <si>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</si>
  <si>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</si>
  <si>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</si>
  <si>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</si>
  <si>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</si>
  <si>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</si>
  <si>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</si>
  <si>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</si>
  <si>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</si>
  <si>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</si>
  <si>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</si>
  <si>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</si>
  <si>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</si>
  <si>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</si>
  <si>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</si>
  <si>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</si>
  <si>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</si>
  <si>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</si>
  <si>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</si>
  <si>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</si>
  <si>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</si>
  <si>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</si>
  <si>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</si>
  <si>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</si>
  <si>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</si>
  <si>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</si>
  <si>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</si>
  <si>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</si>
  <si>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</si>
  <si>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</si>
  <si>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</si>
  <si>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</si>
  <si>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</si>
  <si>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</si>
  <si>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</si>
  <si>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</si>
  <si>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</si>
  <si>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</si>
  <si>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</si>
  <si>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</si>
  <si>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</si>
  <si>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</si>
  <si>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</si>
  <si>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</si>
  <si>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</si>
  <si>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</si>
  <si>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</si>
  <si>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</si>
  <si>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</si>
  <si>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</si>
  <si>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</si>
  <si>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</si>
  <si>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</si>
  <si>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</si>
  <si>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</si>
  <si>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</si>
  <si>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</si>
  <si>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</si>
  <si>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</si>
  <si>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</si>
  <si>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</si>
  <si>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</si>
  <si>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</si>
  <si>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</si>
  <si>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</si>
  <si>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</si>
  <si>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</si>
  <si>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</si>
  <si>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</si>
  <si>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</si>
  <si>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</si>
  <si>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</si>
  <si>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</si>
  <si>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</si>
  <si>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</si>
  <si>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</si>
  <si>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</si>
  <si>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</si>
  <si>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</si>
  <si>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</si>
  <si>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</si>
  <si>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</si>
  <si>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</si>
  <si>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</si>
  <si>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</si>
  <si>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</si>
  <si>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</si>
  <si>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</si>
  <si>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</si>
  <si>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</si>
  <si>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</si>
  <si>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</si>
  <si>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</si>
  <si>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</si>
  <si>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</si>
  <si>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</si>
  <si>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</si>
  <si>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</si>
  <si>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</si>
  <si>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</si>
  <si>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</si>
  <si>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</si>
  <si>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</si>
  <si>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</si>
  <si>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</si>
  <si>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</si>
  <si>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</si>
  <si>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</si>
  <si>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</si>
  <si>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</si>
  <si>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</si>
  <si>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</si>
  <si>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</si>
  <si>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</si>
  <si>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</si>
  <si>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</si>
  <si>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</si>
  <si>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</si>
  <si>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</si>
  <si>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</si>
  <si>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</si>
  <si>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</si>
  <si>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</si>
  <si>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</si>
  <si>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</si>
  <si>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</si>
  <si>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</si>
  <si>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</si>
  <si>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</si>
  <si>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</si>
  <si>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</si>
  <si>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</si>
  <si>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</si>
  <si>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</si>
  <si>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</si>
  <si>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</si>
  <si>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</si>
  <si>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</si>
  <si>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</si>
  <si>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</si>
  <si>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</si>
  <si>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</si>
  <si>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</si>
  <si>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</si>
  <si>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</si>
  <si>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</si>
  <si>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</si>
  <si>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</si>
  <si>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</si>
  <si>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</si>
  <si>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</si>
  <si>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</si>
  <si>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</si>
  <si>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</si>
  <si>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</si>
  <si>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</si>
  <si>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</si>
  <si>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</si>
  <si>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</si>
  <si>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</si>
  <si>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</si>
  <si>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</si>
  <si>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</si>
  <si>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</si>
  <si>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</si>
  <si>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</si>
  <si>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</si>
  <si>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</si>
  <si>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</si>
  <si>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</si>
  <si>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</si>
  <si>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</si>
  <si>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</si>
  <si>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</si>
  <si>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</si>
  <si>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</si>
  <si>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</si>
  <si>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</si>
  <si>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</si>
  <si>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</si>
  <si>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</si>
  <si>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</si>
  <si>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</si>
  <si>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</si>
  <si>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</si>
  <si>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</si>
  <si>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</si>
  <si>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</si>
  <si>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</si>
  <si>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</si>
  <si>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</si>
  <si>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</si>
  <si>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</si>
  <si>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</si>
  <si>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</si>
  <si>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</si>
  <si>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</si>
  <si>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</si>
  <si>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</si>
  <si>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</si>
  <si>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</si>
  <si>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</si>
  <si>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</si>
  <si>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</si>
  <si>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</si>
  <si>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</si>
  <si>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</si>
  <si>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</si>
  <si>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</si>
  <si>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</si>
  <si>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</si>
  <si>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</si>
  <si>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</si>
  <si>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</si>
  <si>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</si>
  <si>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</si>
  <si>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</si>
  <si>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</si>
  <si>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</si>
  <si>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</si>
  <si>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</si>
  <si>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</si>
  <si>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</si>
  <si>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</si>
  <si>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</si>
  <si>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</si>
  <si>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</si>
  <si>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</si>
  <si>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</si>
  <si>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</si>
  <si>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</si>
  <si>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</si>
  <si>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</si>
  <si>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</si>
  <si>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</si>
  <si>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</si>
  <si>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</si>
  <si>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</si>
  <si>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</si>
  <si>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</si>
  <si>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</si>
  <si>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</si>
  <si>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</si>
  <si>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</si>
  <si>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</si>
  <si>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</si>
  <si>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</si>
  <si>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</si>
  <si>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</si>
  <si>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</si>
  <si>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</si>
  <si>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</si>
  <si>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</si>
  <si>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</si>
  <si>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</si>
  <si>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</si>
  <si>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</si>
  <si>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</si>
  <si>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</si>
  <si>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</si>
  <si>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</si>
  <si>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</si>
  <si>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</si>
  <si>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</si>
  <si>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</si>
  <si>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</si>
  <si>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</si>
  <si>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</si>
  <si>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</si>
  <si>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</si>
  <si>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</si>
  <si>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</si>
  <si>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</si>
  <si>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</si>
  <si>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</si>
  <si>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</si>
  <si>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</si>
  <si>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</si>
  <si>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</si>
  <si>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</si>
  <si>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</si>
  <si>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</si>
  <si>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</si>
  <si>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</si>
  <si>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</si>
  <si>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</si>
  <si>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</si>
  <si>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</si>
  <si>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</si>
  <si>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</si>
  <si>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</si>
  <si>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</si>
  <si>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</si>
  <si>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</si>
  <si>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</si>
  <si>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</si>
  <si>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</si>
  <si>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</si>
  <si>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</si>
  <si>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</si>
  <si>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</si>
  <si>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</si>
  <si>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</si>
  <si>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</si>
  <si>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</si>
  <si>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</si>
  <si>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</si>
  <si>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</si>
  <si>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</si>
  <si>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</si>
  <si>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</si>
  <si>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</si>
  <si>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</si>
  <si>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</si>
  <si>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</si>
  <si>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</si>
  <si>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</si>
  <si>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</si>
  <si>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</si>
  <si>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</si>
  <si>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</si>
  <si>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</si>
  <si>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</si>
  <si>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</si>
  <si>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</si>
  <si>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</si>
  <si>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</si>
  <si>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</si>
  <si>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</si>
  <si>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</si>
  <si>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</si>
  <si>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</si>
  <si>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</si>
  <si>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</si>
  <si>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</si>
  <si>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</si>
  <si>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</si>
  <si>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</si>
  <si>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</si>
  <si>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</si>
  <si>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</si>
  <si>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</si>
  <si>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</si>
  <si>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</si>
  <si>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</si>
  <si>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</si>
  <si>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</si>
  <si>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</si>
  <si>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</si>
  <si>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</si>
  <si>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</si>
  <si>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</si>
  <si>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</si>
  <si>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</si>
  <si>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</si>
  <si>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</si>
  <si>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</si>
  <si>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</si>
  <si>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</si>
  <si>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</si>
  <si>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</si>
  <si>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</si>
  <si>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</si>
  <si>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</si>
  <si>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</si>
  <si>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</si>
  <si>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</si>
  <si>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</si>
  <si>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</si>
  <si>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</si>
  <si>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</si>
  <si>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</si>
  <si>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</si>
  <si>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</si>
  <si>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</si>
  <si>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</si>
  <si>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</si>
  <si>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</si>
  <si>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</si>
  <si>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</si>
  <si>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</si>
  <si>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</si>
  <si>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</si>
  <si>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</si>
  <si>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</si>
  <si>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</si>
  <si>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</si>
  <si>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</si>
  <si>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</si>
  <si>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</si>
  <si>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</si>
  <si>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</si>
  <si>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</si>
  <si>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</si>
  <si>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</si>
  <si>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</si>
  <si>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</si>
  <si>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</si>
  <si>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</si>
  <si>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</si>
  <si>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</si>
  <si>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</si>
  <si>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</si>
  <si>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</si>
  <si>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</si>
  <si>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</si>
  <si>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</si>
  <si>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</si>
  <si>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</si>
  <si>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</si>
  <si>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</si>
  <si>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</si>
  <si>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</si>
  <si>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</si>
  <si>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</si>
  <si>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</si>
  <si>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</si>
  <si>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</si>
  <si>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</si>
  <si>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</si>
  <si>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</si>
  <si>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</si>
  <si>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</si>
  <si>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</si>
  <si>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</si>
  <si>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</si>
  <si>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</si>
  <si>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</si>
  <si>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</si>
  <si>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</si>
  <si>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</si>
  <si>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</si>
  <si>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</si>
  <si>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</si>
  <si>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</si>
  <si>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</si>
  <si>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</si>
  <si>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</si>
  <si>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</si>
  <si>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</si>
  <si>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</si>
  <si>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</si>
  <si>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</si>
  <si>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</si>
  <si>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</si>
  <si>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</si>
  <si>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</si>
  <si>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</si>
  <si>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</si>
  <si>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</si>
  <si>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</si>
  <si>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</si>
  <si>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</si>
  <si>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</si>
  <si>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</si>
  <si>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</si>
  <si>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</si>
  <si>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</si>
  <si>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</si>
  <si>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</si>
  <si>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</si>
  <si>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</si>
  <si>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</si>
  <si>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</si>
  <si>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</si>
  <si>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</si>
  <si>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</si>
  <si>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</si>
  <si>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</si>
  <si>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</si>
  <si>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</si>
  <si>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</si>
  <si>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</si>
  <si>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</si>
  <si>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</si>
  <si>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</si>
  <si>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</si>
  <si>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</si>
  <si>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</si>
  <si>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</si>
  <si>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</si>
  <si>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</si>
  <si>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</si>
  <si>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</si>
  <si>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</si>
  <si>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</si>
  <si>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</si>
  <si>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</si>
  <si>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</si>
  <si>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</si>
  <si>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</si>
  <si>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</si>
  <si>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</si>
  <si>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</si>
  <si>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</si>
  <si>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</si>
  <si>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</si>
  <si>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</si>
  <si>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</si>
  <si>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</si>
  <si>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</si>
  <si>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</si>
  <si>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</si>
  <si>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</si>
  <si>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</si>
  <si>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</si>
  <si>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</si>
  <si>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</si>
  <si>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</si>
  <si>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</si>
  <si>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</si>
  <si>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</si>
  <si>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</si>
  <si>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</si>
  <si>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</si>
  <si>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</si>
  <si>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</si>
  <si>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</si>
  <si>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</si>
  <si>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</si>
  <si>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</si>
  <si>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</si>
  <si>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</si>
  <si>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</si>
  <si>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</si>
  <si>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</si>
  <si>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</si>
  <si>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</si>
  <si>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</si>
  <si>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</si>
  <si>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</si>
  <si>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</si>
  <si>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</si>
  <si>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</si>
  <si>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</si>
  <si>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</si>
  <si>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</si>
  <si>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</si>
  <si>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</si>
  <si>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</si>
  <si>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</si>
  <si>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</si>
  <si>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</si>
  <si>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</si>
  <si>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</si>
  <si>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</si>
  <si>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</si>
  <si>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</si>
  <si>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</si>
  <si>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</si>
  <si>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</si>
  <si>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</si>
  <si>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</si>
  <si>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</si>
  <si>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</si>
  <si>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</si>
  <si>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</si>
  <si>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</si>
  <si>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</si>
  <si>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</si>
  <si>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</si>
  <si>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</si>
  <si>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</si>
  <si>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</si>
  <si>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</si>
  <si>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</si>
  <si>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</si>
  <si>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</si>
  <si>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</si>
  <si>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</si>
  <si>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</si>
  <si>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</si>
  <si>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</si>
  <si>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</si>
  <si>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</si>
  <si>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</si>
  <si>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</si>
  <si>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</si>
  <si>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</si>
  <si>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</si>
  <si>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</si>
  <si>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</si>
  <si>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</si>
  <si>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</si>
  <si>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</si>
  <si>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</si>
  <si>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</si>
  <si>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</si>
  <si>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</si>
  <si>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</si>
  <si>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</si>
  <si>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</si>
  <si>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</si>
  <si>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</si>
  <si>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</si>
  <si>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</si>
  <si>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</si>
  <si>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</si>
  <si>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</si>
  <si>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</si>
  <si>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</si>
  <si>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</si>
  <si>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</si>
  <si>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</si>
  <si>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</si>
  <si>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</si>
  <si>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</si>
  <si>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</si>
  <si>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</si>
  <si>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</si>
  <si>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</si>
  <si>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</si>
  <si>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</si>
  <si>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</si>
  <si>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</si>
  <si>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</si>
  <si>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</si>
  <si>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</si>
  <si>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</si>
  <si>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</si>
  <si>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</si>
  <si>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</si>
  <si>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</si>
  <si>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</si>
  <si>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</si>
  <si>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</si>
  <si>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</si>
  <si>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</si>
  <si>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</si>
  <si>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</si>
  <si>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</si>
  <si>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</si>
  <si>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</si>
  <si>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</si>
  <si>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</si>
  <si>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</si>
  <si>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</si>
  <si>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</si>
  <si>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</si>
  <si>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</si>
  <si>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</si>
  <si>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</si>
  <si>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</si>
  <si>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</si>
  <si>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</si>
  <si>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</si>
  <si>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</si>
  <si>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</si>
  <si>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</si>
  <si>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</si>
  <si>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</si>
  <si>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</si>
  <si>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</si>
  <si>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</si>
  <si>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</si>
  <si>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</si>
  <si>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</si>
  <si>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</si>
  <si>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</si>
  <si>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</si>
  <si>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</si>
  <si>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</si>
  <si>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</si>
  <si>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</si>
  <si>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</si>
  <si>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</si>
  <si>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</si>
  <si>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</si>
  <si>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</si>
  <si>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</si>
  <si>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</si>
  <si>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</si>
  <si>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</si>
  <si>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</si>
  <si>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</si>
  <si>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</si>
  <si>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</si>
  <si>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</si>
  <si>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</si>
  <si>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</si>
  <si>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</si>
  <si>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</si>
  <si>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</si>
  <si>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</si>
  <si>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</si>
  <si>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</si>
  <si>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</si>
  <si>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</si>
  <si>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</si>
  <si>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</si>
  <si>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</si>
  <si>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</si>
  <si>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</si>
  <si>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</si>
  <si>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</si>
  <si>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</si>
  <si>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</si>
  <si>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</si>
  <si>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</si>
  <si>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</si>
  <si>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</si>
  <si>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</si>
  <si>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</si>
  <si>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</si>
  <si>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</si>
  <si>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</si>
  <si>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</si>
  <si>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</si>
  <si>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</si>
  <si>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</si>
  <si>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</si>
  <si>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</si>
  <si>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</si>
  <si>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</si>
  <si>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</si>
  <si>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</si>
  <si>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</si>
  <si>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</si>
  <si>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</si>
  <si>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</si>
  <si>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</si>
  <si>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</si>
  <si>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</si>
  <si>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</si>
  <si>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</si>
  <si>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</si>
  <si>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</si>
  <si>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</si>
  <si>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</si>
  <si>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</si>
  <si>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</si>
  <si>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</si>
  <si>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</si>
  <si>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</si>
  <si>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</si>
  <si>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</si>
  <si>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</si>
  <si>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</si>
  <si>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</si>
  <si>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</si>
  <si>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</si>
  <si>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</si>
  <si>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</si>
  <si>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</si>
  <si>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</si>
  <si>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</si>
  <si>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</si>
  <si>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</si>
  <si>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</si>
  <si>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</si>
  <si>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</si>
  <si>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</si>
  <si>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</si>
  <si>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</si>
  <si>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</si>
  <si>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</si>
  <si>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</si>
  <si>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</si>
  <si>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</si>
  <si>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</si>
  <si>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</si>
  <si>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</si>
  <si>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</si>
  <si>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</si>
  <si>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</si>
  <si>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</si>
  <si>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</si>
  <si>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</si>
  <si>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</si>
  <si>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</si>
  <si>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</si>
  <si>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</si>
  <si>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</si>
  <si>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</si>
  <si>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</si>
  <si>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</si>
  <si>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</si>
  <si>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</si>
  <si>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</si>
  <si>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</si>
  <si>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</si>
  <si>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</si>
  <si>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</si>
  <si>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</si>
  <si>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</si>
  <si>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</si>
  <si>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</si>
  <si>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</si>
  <si>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</si>
  <si>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</si>
  <si>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</si>
  <si>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</si>
  <si>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</si>
  <si>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</si>
  <si>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</si>
  <si>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</si>
  <si>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</si>
  <si>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</si>
  <si>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</si>
  <si>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</si>
  <si>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</si>
  <si>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</si>
  <si>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</si>
  <si>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</si>
  <si>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</si>
  <si>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</si>
  <si>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</si>
  <si>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</si>
  <si>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</si>
  <si>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</si>
  <si>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</si>
  <si>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</si>
  <si>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</si>
  <si>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</si>
  <si>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</si>
  <si>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</si>
  <si>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</si>
  <si>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</si>
  <si>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</si>
  <si>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</si>
  <si>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</si>
  <si>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</si>
  <si>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</si>
  <si>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</si>
  <si>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</si>
  <si>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</si>
  <si>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</si>
  <si>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</si>
  <si>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</si>
  <si>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</si>
  <si>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</si>
  <si>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</si>
  <si>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</si>
  <si>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</si>
  <si>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</si>
  <si>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</si>
  <si>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</si>
  <si>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</si>
  <si>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</si>
  <si>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</si>
  <si>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</si>
  <si>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</si>
  <si>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</si>
  <si>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</si>
  <si>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</si>
  <si>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</si>
  <si>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</si>
  <si>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</si>
  <si>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</si>
  <si>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</si>
  <si>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</si>
  <si>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</si>
  <si>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</si>
  <si>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</si>
  <si>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</si>
  <si>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</si>
  <si>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</si>
  <si>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</si>
  <si>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</si>
  <si>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</si>
  <si>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</si>
  <si>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</si>
  <si>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</si>
  <si>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</si>
  <si>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</si>
  <si>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</si>
  <si>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</si>
  <si>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</si>
  <si>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</si>
  <si>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</si>
  <si>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</si>
  <si>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</si>
  <si>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</si>
  <si>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</si>
  <si>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</si>
  <si>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</si>
  <si>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</si>
  <si>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</si>
  <si>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</si>
  <si>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</si>
  <si>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</si>
  <si>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</si>
  <si>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</si>
  <si>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</si>
  <si>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</si>
  <si>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</si>
  <si>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</si>
  <si>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</si>
  <si>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</si>
  <si>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</si>
  <si>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</si>
  <si>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</si>
  <si>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</si>
  <si>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</si>
  <si>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</si>
  <si>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</si>
  <si>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</si>
  <si>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</si>
  <si>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</si>
  <si>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</si>
  <si>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</si>
  <si>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</si>
  <si>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</si>
  <si>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</si>
  <si>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</si>
  <si>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</si>
  <si>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</si>
  <si>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</si>
  <si>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</si>
  <si>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</si>
  <si>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</si>
  <si>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</si>
  <si>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</si>
  <si>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</si>
  <si>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</si>
  <si>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</si>
  <si>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</si>
  <si>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</si>
  <si>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</si>
  <si>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</si>
  <si>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</si>
  <si>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</si>
  <si>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</si>
  <si>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</si>
  <si>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</si>
  <si>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</si>
  <si>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</si>
  <si>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</si>
  <si>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</si>
  <si>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</si>
  <si>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</si>
  <si>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</si>
  <si>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</si>
  <si>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</si>
  <si>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</si>
  <si>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</si>
  <si>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</si>
  <si>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</si>
  <si>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</si>
  <si>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</si>
  <si>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</si>
  <si>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</si>
  <si>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</si>
  <si>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</si>
  <si>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</si>
  <si>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</si>
  <si>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</si>
  <si>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</si>
  <si>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</si>
  <si>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</si>
  <si>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</si>
  <si>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</si>
  <si>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</si>
  <si>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</si>
  <si>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</si>
  <si>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</si>
  <si>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</si>
  <si>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</si>
  <si>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</si>
  <si>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</si>
  <si>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</si>
  <si>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</si>
  <si>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</si>
  <si>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</si>
  <si>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</si>
  <si>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</si>
  <si>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</si>
  <si>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</si>
  <si>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</si>
  <si>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</si>
  <si>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</si>
  <si>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</si>
  <si>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</si>
  <si>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</si>
  <si>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</si>
  <si>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</si>
  <si>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</si>
  <si>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</si>
  <si>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</si>
  <si>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</si>
  <si>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</si>
  <si>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</si>
  <si>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</si>
  <si>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</si>
  <si>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</si>
  <si>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</si>
  <si>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</si>
  <si>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</si>
  <si>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</si>
  <si>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</si>
  <si>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</si>
  <si>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</si>
  <si>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</si>
  <si>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</si>
  <si>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</si>
  <si>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</si>
  <si>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</si>
  <si>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</si>
  <si>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</si>
  <si>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</si>
  <si>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</si>
  <si>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</si>
  <si>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</si>
  <si>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</si>
  <si>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</si>
  <si>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</si>
  <si>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</si>
  <si>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</si>
  <si>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</si>
  <si>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</si>
  <si>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</si>
  <si>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</si>
  <si>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</si>
  <si>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</si>
  <si>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</si>
  <si>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</si>
  <si>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</si>
  <si>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</si>
  <si>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</si>
  <si>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</si>
  <si>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</si>
  <si>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</si>
  <si>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</si>
  <si>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</si>
  <si>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</si>
  <si>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</si>
  <si>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</si>
  <si>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</si>
  <si>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</si>
  <si>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</si>
  <si>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</si>
  <si>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</si>
  <si>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</si>
  <si>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</si>
  <si>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</si>
  <si>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</si>
  <si>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</si>
  <si>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</si>
  <si>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</si>
  <si>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</si>
  <si>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</si>
  <si>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</si>
  <si>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</si>
  <si>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</si>
  <si>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</si>
  <si>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</si>
  <si>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</si>
  <si>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</si>
  <si>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</si>
  <si>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</si>
  <si>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</si>
  <si>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</si>
  <si>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</si>
  <si>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</si>
  <si>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</si>
  <si>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</si>
  <si>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</si>
  <si>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</si>
  <si>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</si>
  <si>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</si>
  <si>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</si>
  <si>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</si>
  <si>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</si>
  <si>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</si>
  <si>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</si>
  <si>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</si>
  <si>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</si>
  <si>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</si>
  <si>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</si>
  <si>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</si>
  <si>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</si>
  <si>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</si>
  <si>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</si>
  <si>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</si>
  <si>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</si>
  <si>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</si>
  <si>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</si>
  <si>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</si>
  <si>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</si>
  <si>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</si>
  <si>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</si>
  <si>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</si>
  <si>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</si>
  <si>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</si>
  <si>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</si>
  <si>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</si>
  <si>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</si>
  <si>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</si>
  <si>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</si>
  <si>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</si>
  <si>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</si>
  <si>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</si>
  <si>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</si>
  <si>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</si>
  <si>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</si>
  <si>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</si>
  <si>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</si>
  <si>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</si>
  <si>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</si>
  <si>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</si>
  <si>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</si>
  <si>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</si>
  <si>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</si>
  <si>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</si>
  <si>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</si>
  <si>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</si>
  <si>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</si>
  <si>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</si>
  <si>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</si>
  <si>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</si>
  <si>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</si>
  <si>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</si>
  <si>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</si>
  <si>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</si>
  <si>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</si>
  <si>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</si>
  <si>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</si>
  <si>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</si>
  <si>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</si>
  <si>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</si>
  <si>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</si>
  <si>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</si>
  <si>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</si>
  <si>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</si>
  <si>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</si>
  <si>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</si>
  <si>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</si>
  <si>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</si>
  <si>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</si>
  <si>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</si>
  <si>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</si>
  <si>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</si>
  <si>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</si>
  <si>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</si>
  <si>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</si>
  <si>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</si>
  <si>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</si>
  <si>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</si>
  <si>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</si>
  <si>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</si>
  <si>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</si>
  <si>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</si>
  <si>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</si>
  <si>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</si>
  <si>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</si>
  <si>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</si>
  <si>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</si>
  <si>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</si>
  <si>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</si>
  <si>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</si>
  <si>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</si>
  <si>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</si>
  <si>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</si>
  <si>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</si>
  <si>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</si>
  <si>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</si>
  <si>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</si>
  <si>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</si>
  <si>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</si>
  <si>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</si>
  <si>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</si>
  <si>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</si>
  <si>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</si>
  <si>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</si>
  <si>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</si>
  <si>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</si>
  <si>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</si>
  <si>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</si>
  <si>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</si>
  <si>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</si>
  <si>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</si>
  <si>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</si>
  <si>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</si>
  <si>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</si>
  <si>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</si>
  <si>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</si>
  <si>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</si>
  <si>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</si>
  <si>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</si>
  <si>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</si>
  <si>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</si>
  <si>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</si>
  <si>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</si>
  <si>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</si>
  <si>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</si>
  <si>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</si>
  <si>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</si>
  <si>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</si>
  <si>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</si>
  <si>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</si>
  <si>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</si>
  <si>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</si>
  <si>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</si>
  <si>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</si>
  <si>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</si>
  <si>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</si>
  <si>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</si>
  <si>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</si>
  <si>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</si>
  <si>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</si>
  <si>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</si>
  <si>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</si>
  <si>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</si>
  <si>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</si>
  <si>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</si>
  <si>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</si>
  <si>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</si>
  <si>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</si>
  <si>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</si>
  <si>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</si>
  <si>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</si>
  <si>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</si>
  <si>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</si>
  <si>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</si>
  <si>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</si>
  <si>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</si>
  <si>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</si>
  <si>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</si>
  <si>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</si>
  <si>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</si>
  <si>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</si>
  <si>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</si>
  <si>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</si>
  <si>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</si>
  <si>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</si>
  <si>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</si>
  <si>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</si>
  <si>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</si>
  <si>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</si>
  <si>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</si>
  <si>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</si>
  <si>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</si>
  <si>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</si>
  <si>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</si>
  <si>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</si>
  <si>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</si>
  <si>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</si>
  <si>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</si>
  <si>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</si>
  <si>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</si>
  <si>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</si>
  <si>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</si>
  <si>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</si>
  <si>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</si>
  <si>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</si>
  <si>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</si>
  <si>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</si>
  <si>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</si>
  <si>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</si>
  <si>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</si>
  <si>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</si>
  <si>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</si>
  <si>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</si>
  <si>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</si>
  <si>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</si>
  <si>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</si>
  <si>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</si>
  <si>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</si>
  <si>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</si>
  <si>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</si>
  <si>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</si>
  <si>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</si>
  <si>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</si>
  <si>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</si>
  <si>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</si>
  <si>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</si>
  <si>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</si>
  <si>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</si>
  <si>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</si>
  <si>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</si>
  <si>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</si>
  <si>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</si>
  <si>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</si>
  <si>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</si>
  <si>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</si>
  <si>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</si>
  <si>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</si>
  <si>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</si>
  <si>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</si>
  <si>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</si>
  <si>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</si>
  <si>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</si>
  <si>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</si>
  <si>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</si>
  <si>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</si>
  <si>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</si>
  <si>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</si>
  <si>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</si>
  <si>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</si>
  <si>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</si>
  <si>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</si>
  <si>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</si>
  <si>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</si>
  <si>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</si>
  <si>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</si>
  <si>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</si>
  <si>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</si>
  <si>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</si>
  <si>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</si>
  <si>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</si>
  <si>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</si>
  <si>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</si>
  <si>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</si>
  <si>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</si>
  <si>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</si>
  <si>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</si>
  <si>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</si>
  <si>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</si>
  <si>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</si>
  <si>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</si>
  <si>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</si>
  <si>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</si>
  <si>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</si>
  <si>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</si>
  <si>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</si>
  <si>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</si>
  <si>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</si>
  <si>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</si>
  <si>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</si>
  <si>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</si>
  <si>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</si>
  <si>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</si>
  <si>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</si>
  <si>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</si>
  <si>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</si>
  <si>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</si>
  <si>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</si>
  <si>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</si>
  <si>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</si>
  <si>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</si>
  <si>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</si>
  <si>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</si>
  <si>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</si>
  <si>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</si>
  <si>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</si>
  <si>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</si>
  <si>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</si>
  <si>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</si>
  <si>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</si>
  <si>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</si>
  <si>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</si>
  <si>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</si>
  <si>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</si>
  <si>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</si>
  <si>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</si>
  <si>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</si>
  <si>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</si>
  <si>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</si>
  <si>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</si>
  <si>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</si>
  <si>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</si>
  <si>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</si>
  <si>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</si>
  <si>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</si>
  <si>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</si>
  <si>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</si>
  <si>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</si>
  <si>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</si>
  <si>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</si>
  <si>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</si>
  <si>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</si>
  <si>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</si>
  <si>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</si>
  <si>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</si>
  <si>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</si>
  <si>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</si>
  <si>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</si>
  <si>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</si>
  <si>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</si>
  <si>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</si>
  <si>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</si>
  <si>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</si>
  <si>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</si>
  <si>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</si>
  <si>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</si>
  <si>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</si>
  <si>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</si>
  <si>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</si>
  <si>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</si>
  <si>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</si>
  <si>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</si>
  <si>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</si>
  <si>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</si>
  <si>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</si>
  <si>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</si>
  <si>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</si>
  <si>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</si>
  <si>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</si>
  <si>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</si>
  <si>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</si>
  <si>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</si>
  <si>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</si>
  <si>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</si>
  <si>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</si>
  <si>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</si>
  <si>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</si>
  <si>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</si>
  <si>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</si>
  <si>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</si>
  <si>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</si>
  <si>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</si>
  <si>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</si>
  <si>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</si>
  <si>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</si>
  <si>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</si>
  <si>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</si>
  <si>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</si>
  <si>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</si>
  <si>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</si>
  <si>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</si>
  <si>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</si>
  <si>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</si>
  <si>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</si>
  <si>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</si>
  <si>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</si>
  <si>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</si>
  <si>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</si>
  <si>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</si>
  <si>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</si>
  <si>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</si>
  <si>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</si>
  <si>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</si>
  <si>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</si>
  <si>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</si>
  <si>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</si>
  <si>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</si>
  <si>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</si>
  <si>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</si>
  <si>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</si>
  <si>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</si>
  <si>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</si>
  <si>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</si>
  <si>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</si>
  <si>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</si>
  <si>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</si>
  <si>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</si>
  <si>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</si>
  <si>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</si>
  <si>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</si>
  <si>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</si>
  <si>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</si>
  <si>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</si>
  <si>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</si>
  <si>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</si>
  <si>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</si>
  <si>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</si>
  <si>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</si>
  <si>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</si>
  <si>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</si>
  <si>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</si>
  <si>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</si>
  <si>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</si>
  <si>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</si>
  <si>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</si>
  <si>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</si>
  <si>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</si>
  <si>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</si>
  <si>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</si>
  <si>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</si>
  <si>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</si>
  <si>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</si>
  <si>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</si>
  <si>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</si>
  <si>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</si>
  <si>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</si>
  <si>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</si>
  <si>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</si>
  <si>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</si>
  <si>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</si>
  <si>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</si>
  <si>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</si>
  <si>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</si>
  <si>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</si>
  <si>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</si>
  <si>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</si>
  <si>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</si>
  <si>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</si>
  <si>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</si>
  <si>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</si>
  <si>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</si>
  <si>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</si>
  <si>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</si>
  <si>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</si>
  <si>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</si>
  <si>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</si>
  <si>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</si>
  <si>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</si>
  <si>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</si>
  <si>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</si>
  <si>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</si>
  <si>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</si>
  <si>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</si>
  <si>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</si>
  <si>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</si>
  <si>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</si>
  <si>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</si>
  <si>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</si>
  <si>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</si>
  <si>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</si>
  <si>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</si>
  <si>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</si>
  <si>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</si>
  <si>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</si>
  <si>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</si>
  <si>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</si>
  <si>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</si>
  <si>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</si>
  <si>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</si>
  <si>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</si>
  <si>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</si>
  <si>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</si>
  <si>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</si>
  <si>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</si>
  <si>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</si>
  <si>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</si>
  <si>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</si>
  <si>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</si>
  <si>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</si>
  <si>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</si>
  <si>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</si>
  <si>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</si>
  <si>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</si>
  <si>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</si>
  <si>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</si>
  <si>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</si>
  <si>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</si>
  <si>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</si>
  <si>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</si>
  <si>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</si>
  <si>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</si>
  <si>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</si>
  <si>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</si>
  <si>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</si>
  <si>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</si>
  <si>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</si>
  <si>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</si>
  <si>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</si>
  <si>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</si>
  <si>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</si>
  <si>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</si>
  <si>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</si>
  <si>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</si>
  <si>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</si>
  <si>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</si>
  <si>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</si>
  <si>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</si>
  <si>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</si>
  <si>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</si>
  <si>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</si>
  <si>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</si>
  <si>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</si>
  <si>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</si>
  <si>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</si>
  <si>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</si>
  <si>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</si>
  <si>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</si>
  <si>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</si>
  <si>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</si>
  <si>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</si>
  <si>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</si>
  <si>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</si>
  <si>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</si>
  <si>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</si>
  <si>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</si>
  <si>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</si>
  <si>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</si>
  <si>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</si>
  <si>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</si>
  <si>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</si>
  <si>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</si>
  <si>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</si>
  <si>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</si>
  <si>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</si>
  <si>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</si>
  <si>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</si>
  <si>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</si>
  <si>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</si>
  <si>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</si>
  <si>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</si>
  <si>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</si>
  <si>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</si>
  <si>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</si>
  <si>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</si>
  <si>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</si>
  <si>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</si>
  <si>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</si>
  <si>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</si>
  <si>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</si>
  <si>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</si>
  <si>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</si>
  <si>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</si>
  <si>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</si>
  <si>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</si>
  <si>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</si>
  <si>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</si>
  <si>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</si>
  <si>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</si>
  <si>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</si>
  <si>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</si>
  <si>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</si>
  <si>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</si>
  <si>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</si>
  <si>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</si>
  <si>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</si>
  <si>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</si>
  <si>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</si>
  <si>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</si>
  <si>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</si>
  <si>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</si>
  <si>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</si>
  <si>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</si>
  <si>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</si>
  <si>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</si>
  <si>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</si>
  <si>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</si>
  <si>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</si>
  <si>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</si>
  <si>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</si>
  <si>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</si>
  <si>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</si>
  <si>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</si>
  <si>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</si>
  <si>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</si>
  <si>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</si>
  <si>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</si>
  <si>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</si>
  <si>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</si>
  <si>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</si>
  <si>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</si>
  <si>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</si>
  <si>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</si>
  <si>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</si>
  <si>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</si>
  <si>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</si>
  <si>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</si>
  <si>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</si>
  <si>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</si>
  <si>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</si>
  <si>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</si>
  <si>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</si>
  <si>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</si>
  <si>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</si>
  <si>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</si>
  <si>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</si>
  <si>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</si>
  <si>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</si>
  <si>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</si>
  <si>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</si>
  <si>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</si>
  <si>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</si>
  <si>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</si>
  <si>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</si>
  <si>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</si>
  <si>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</si>
  <si>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</si>
  <si>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</si>
  <si>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</si>
  <si>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</si>
  <si>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</si>
  <si>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</si>
  <si>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</si>
  <si>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</si>
  <si>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</si>
  <si>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</si>
  <si>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</si>
  <si>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</si>
  <si>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</si>
  <si>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</si>
  <si>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</si>
  <si>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</si>
  <si>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</si>
  <si>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</si>
  <si>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</si>
  <si>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</si>
  <si>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</si>
  <si>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</si>
  <si>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</si>
  <si>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</si>
  <si>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</si>
  <si>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</si>
  <si>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</si>
  <si>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</si>
  <si>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</si>
  <si>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</si>
  <si>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</si>
  <si>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</si>
  <si>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</si>
  <si>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</si>
  <si>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</si>
  <si>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</si>
  <si>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</si>
  <si>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</si>
  <si>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</si>
  <si>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</si>
  <si>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</si>
  <si>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</si>
  <si>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</si>
  <si>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</si>
  <si>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</si>
  <si>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</si>
  <si>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</si>
  <si>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</si>
  <si>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</si>
  <si>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</si>
  <si>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</si>
  <si>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</si>
  <si>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</si>
  <si>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</si>
  <si>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</si>
  <si>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</si>
  <si>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</si>
  <si>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</si>
  <si>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</si>
  <si>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</si>
  <si>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</si>
  <si>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</si>
  <si>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</si>
  <si>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</si>
  <si>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</si>
  <si>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</si>
  <si>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</si>
  <si>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</si>
  <si>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</si>
  <si>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</si>
  <si>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</si>
  <si>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</si>
  <si>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</si>
  <si>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</si>
  <si>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</si>
  <si>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</si>
  <si>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</si>
  <si>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</si>
  <si>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</si>
  <si>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</si>
  <si>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</si>
  <si>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</si>
  <si>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</si>
  <si>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</si>
  <si>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</si>
  <si>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</si>
  <si>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</si>
  <si>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</si>
  <si>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</si>
  <si>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</si>
  <si>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</si>
  <si>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</si>
  <si>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</si>
  <si>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</si>
  <si>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</si>
  <si>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</si>
  <si>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</si>
  <si>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</si>
  <si>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</si>
  <si>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</si>
  <si>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</si>
  <si>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</si>
  <si>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</si>
  <si>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</si>
  <si>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</si>
  <si>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</si>
  <si>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</si>
  <si>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</si>
  <si>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</si>
  <si>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</si>
  <si>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</si>
  <si>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</si>
  <si>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</si>
  <si>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</si>
  <si>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</si>
  <si>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</si>
  <si>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</si>
  <si>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</si>
  <si>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</si>
  <si>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</si>
  <si>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</si>
  <si>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</si>
  <si>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</si>
  <si>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</si>
  <si>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</si>
  <si>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</si>
  <si>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</si>
  <si>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</si>
  <si>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</si>
  <si>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</si>
  <si>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</si>
  <si>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</si>
  <si>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</si>
  <si>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</si>
  <si>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</si>
  <si>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</si>
  <si>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</si>
  <si>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</si>
  <si>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</si>
  <si>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</si>
  <si>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</si>
  <si>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</si>
  <si>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</si>
  <si>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</si>
  <si>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</si>
  <si>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</si>
  <si>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</si>
  <si>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</si>
  <si>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</si>
  <si>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</si>
  <si>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</si>
  <si>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</si>
  <si>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</si>
  <si>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</si>
  <si>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</si>
  <si>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</si>
  <si>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</si>
  <si>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</si>
  <si>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</si>
  <si>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</si>
  <si>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</si>
  <si>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</si>
  <si>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</si>
  <si>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</si>
  <si>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</si>
  <si>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</si>
  <si>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</si>
  <si>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</si>
  <si>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</si>
  <si>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</si>
  <si>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</si>
  <si>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</si>
  <si>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</si>
  <si>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</si>
  <si>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</si>
  <si>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</si>
  <si>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</si>
  <si>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</si>
  <si>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</si>
  <si>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</si>
  <si>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</si>
  <si>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</si>
  <si>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</si>
  <si>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</si>
  <si>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</si>
  <si>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</si>
  <si>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</si>
  <si>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</si>
  <si>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</si>
  <si>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</si>
  <si>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</si>
  <si>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</si>
  <si>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</si>
  <si>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</si>
  <si>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</si>
  <si>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</si>
  <si>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</si>
  <si>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</si>
  <si>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</si>
  <si>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</si>
  <si>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</si>
  <si>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</si>
  <si>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</si>
  <si>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</si>
  <si>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</si>
  <si>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</si>
  <si>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</si>
  <si>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</si>
  <si>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</si>
  <si>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</si>
  <si>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</si>
  <si>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</si>
  <si>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</si>
  <si>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</si>
  <si>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</si>
  <si>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</si>
  <si>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</si>
  <si>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</si>
  <si>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</si>
  <si>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</si>
  <si>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</si>
  <si>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</si>
  <si>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</si>
  <si>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</si>
  <si>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</si>
  <si>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</si>
  <si>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</si>
  <si>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</si>
  <si>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</si>
  <si>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</si>
  <si>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</si>
  <si>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</si>
  <si>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</si>
  <si>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</si>
  <si>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</si>
  <si>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</si>
  <si>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</si>
  <si>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</si>
  <si>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</si>
  <si>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</si>
  <si>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</si>
  <si>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</si>
  <si>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</si>
  <si>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</si>
  <si>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</si>
  <si>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</si>
  <si>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</si>
  <si>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</si>
  <si>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</si>
  <si>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</si>
  <si>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</si>
  <si>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</si>
  <si>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</si>
  <si>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</si>
  <si>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</si>
  <si>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</si>
  <si>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</si>
  <si>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</si>
  <si>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</si>
  <si>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</si>
  <si>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</si>
  <si>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</si>
  <si>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</si>
  <si>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</si>
  <si>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</si>
  <si>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</si>
  <si>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</si>
  <si>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</si>
  <si>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</si>
  <si>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</si>
  <si>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</si>
  <si>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</si>
  <si>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</si>
  <si>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</si>
  <si>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</si>
  <si>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</si>
  <si>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</si>
  <si>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</si>
  <si>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</si>
  <si>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</si>
  <si>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</si>
  <si>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</si>
  <si>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</si>
  <si>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</si>
  <si>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</si>
  <si>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</si>
  <si>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</si>
  <si>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</si>
  <si>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</si>
  <si>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</si>
  <si>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</si>
  <si>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</si>
  <si>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</si>
  <si>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</si>
  <si>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</si>
  <si>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</si>
  <si>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</si>
  <si>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</si>
  <si>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</si>
  <si>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</si>
  <si>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</si>
  <si>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</si>
  <si>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</si>
  <si>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</si>
  <si>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</si>
  <si>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</si>
  <si>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</si>
  <si>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</si>
  <si>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</si>
  <si>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</si>
  <si>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</si>
  <si>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</si>
  <si>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</si>
  <si>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</si>
  <si>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</si>
  <si>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</si>
  <si>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</si>
  <si>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</si>
  <si>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</si>
  <si>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</si>
  <si>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</si>
  <si>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</si>
  <si>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</si>
  <si>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</si>
  <si>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</si>
  <si>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</si>
  <si>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</si>
  <si>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</si>
  <si>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</si>
  <si>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</si>
  <si>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</si>
  <si>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</si>
  <si>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</si>
  <si>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</si>
  <si>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</si>
  <si>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</si>
  <si>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</si>
  <si>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</si>
  <si>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</si>
  <si>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</si>
  <si>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</si>
  <si>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</si>
  <si>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</si>
  <si>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</si>
  <si>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</si>
  <si>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</si>
  <si>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</si>
  <si>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</si>
  <si>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</si>
  <si>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</si>
  <si>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</si>
  <si>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</si>
  <si>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</si>
  <si>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</si>
  <si>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</si>
  <si>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</si>
  <si>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</si>
  <si>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</si>
  <si>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</si>
  <si>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</si>
  <si>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</si>
  <si>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</si>
  <si>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</si>
  <si>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</si>
  <si>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</si>
  <si>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</si>
  <si>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</si>
  <si>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</si>
  <si>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</si>
  <si>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</si>
  <si>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</si>
  <si>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</si>
  <si>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</si>
  <si>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</si>
  <si>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</si>
  <si>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</si>
  <si>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</si>
  <si>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</si>
  <si>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</si>
  <si>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</si>
  <si>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</si>
  <si>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</si>
  <si>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</si>
  <si>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</si>
  <si>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</si>
  <si>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</si>
  <si>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</si>
  <si>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</si>
  <si>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</si>
  <si>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</si>
  <si>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</si>
  <si>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</si>
  <si>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</si>
  <si>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</si>
  <si>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</si>
  <si>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</si>
  <si>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</si>
  <si>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</si>
  <si>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</si>
  <si>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</si>
  <si>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</si>
  <si>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</si>
  <si>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</si>
  <si>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</si>
  <si>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</si>
  <si>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</si>
  <si>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</si>
  <si>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</si>
  <si>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</si>
  <si>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</si>
  <si>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</si>
  <si>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</si>
  <si>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</si>
  <si>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</si>
  <si>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</si>
  <si>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</si>
  <si>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</si>
  <si>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</si>
  <si>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</si>
  <si>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</si>
  <si>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</si>
  <si>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</si>
  <si>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</si>
  <si>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</si>
  <si>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</si>
  <si>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</si>
  <si>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</si>
  <si>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</si>
  <si>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</si>
  <si>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</si>
  <si>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</si>
  <si>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</si>
  <si>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</si>
  <si>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</si>
  <si>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</si>
  <si>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</si>
  <si>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</si>
  <si>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</si>
  <si>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</si>
  <si>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</si>
  <si>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</si>
  <si>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</si>
  <si>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</si>
  <si>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</si>
  <si>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</si>
  <si>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</si>
  <si>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</si>
  <si>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</si>
  <si>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</si>
  <si>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</si>
  <si>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</si>
  <si>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</si>
  <si>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</si>
  <si>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</si>
  <si>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</si>
  <si>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</si>
  <si>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</si>
  <si>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</si>
  <si>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</si>
  <si>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</si>
  <si>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</si>
  <si>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</si>
  <si>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</si>
  <si>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</si>
  <si>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</si>
  <si>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</si>
  <si>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</si>
  <si>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</si>
  <si>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</si>
  <si>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</si>
  <si>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</si>
  <si>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</si>
  <si>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</si>
  <si>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</si>
  <si>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</si>
  <si>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</si>
  <si>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</si>
  <si>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</si>
  <si>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</si>
  <si>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</si>
  <si>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</si>
  <si>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</si>
  <si>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</si>
  <si>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</si>
  <si>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</si>
  <si>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</si>
  <si>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</si>
  <si>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</si>
  <si>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</si>
  <si>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</si>
  <si>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</si>
  <si>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</si>
  <si>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</si>
  <si>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</si>
  <si>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</si>
  <si>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</si>
  <si>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</si>
  <si>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</si>
  <si>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</si>
  <si>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</si>
  <si>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</si>
  <si>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</si>
  <si>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</si>
  <si>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</si>
  <si>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</si>
  <si>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</si>
  <si>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</si>
  <si>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</si>
  <si>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</si>
  <si>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</si>
  <si>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</si>
  <si>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</si>
  <si>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</si>
  <si>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</si>
  <si>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</si>
  <si>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</si>
  <si>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</si>
  <si>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</si>
  <si>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</si>
  <si>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</si>
  <si>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</si>
  <si>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</si>
  <si>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</si>
  <si>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</si>
  <si>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</si>
  <si>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</si>
  <si>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</si>
  <si>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</si>
  <si>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</si>
  <si>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</si>
  <si>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</si>
  <si>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</si>
  <si>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</si>
  <si>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</si>
  <si>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</si>
  <si>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</si>
  <si>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</si>
  <si>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</si>
  <si>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</si>
  <si>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</si>
  <si>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</si>
  <si>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</si>
  <si>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</si>
  <si>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</si>
  <si>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</si>
  <si>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</si>
  <si>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</si>
  <si>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</si>
  <si>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</si>
  <si>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</si>
  <si>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</si>
  <si>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</si>
  <si>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</si>
  <si>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</si>
  <si>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</si>
  <si>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</si>
  <si>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</si>
  <si>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</si>
  <si>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</si>
  <si>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</si>
  <si>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</si>
  <si>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</si>
  <si>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</si>
  <si>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</si>
  <si>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</si>
  <si>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</si>
  <si>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</si>
  <si>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</si>
  <si>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</si>
  <si>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</si>
  <si>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</si>
  <si>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</si>
  <si>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</si>
  <si>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</si>
  <si>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</si>
  <si>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</si>
  <si>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</si>
  <si>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</si>
  <si>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</si>
  <si>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</si>
  <si>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</si>
  <si>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</si>
  <si>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</si>
  <si>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</si>
  <si>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</si>
  <si>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</si>
  <si>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</si>
  <si>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</si>
  <si>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</si>
  <si>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</si>
  <si>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</si>
  <si>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</si>
  <si>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</si>
  <si>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</si>
  <si>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</si>
  <si>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</si>
  <si>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</si>
  <si>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</si>
  <si>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</si>
  <si>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</si>
  <si>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</si>
  <si>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</si>
  <si>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</si>
  <si>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</si>
  <si>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</si>
  <si>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</si>
  <si>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</si>
  <si>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</si>
  <si>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</si>
  <si>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</si>
  <si>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</si>
  <si>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</si>
  <si>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</si>
  <si>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</si>
  <si>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</si>
  <si>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</si>
  <si>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</si>
  <si>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</si>
  <si>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</si>
  <si>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</si>
  <si>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</si>
  <si>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</si>
  <si>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</si>
  <si>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</si>
  <si>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</si>
  <si>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</si>
  <si>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</si>
  <si>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</si>
  <si>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</si>
  <si>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</si>
  <si>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</si>
  <si>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</si>
  <si>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</si>
  <si>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</si>
  <si>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</si>
  <si>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</si>
  <si>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</si>
  <si>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</si>
  <si>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</si>
  <si>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</si>
  <si>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</si>
  <si>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</si>
  <si>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</si>
  <si>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</si>
  <si>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</si>
  <si>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</si>
  <si>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</si>
  <si>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</si>
  <si>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</si>
  <si>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</si>
  <si>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</si>
  <si>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</si>
  <si>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</si>
  <si>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</si>
  <si>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</si>
  <si>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</si>
  <si>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</si>
  <si>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</si>
  <si>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</si>
  <si>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</si>
  <si>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</si>
  <si>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</si>
  <si>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</si>
  <si>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</si>
  <si>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</si>
  <si>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</si>
  <si>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</si>
  <si>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</si>
  <si>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</si>
  <si>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</si>
  <si>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</si>
  <si>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</si>
  <si>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</si>
  <si>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</si>
  <si>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</si>
  <si>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</si>
  <si>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</si>
  <si>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</si>
  <si>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</si>
  <si>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</si>
  <si>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</si>
  <si>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</si>
  <si>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</si>
  <si>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</si>
  <si>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</si>
  <si>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</si>
  <si>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</si>
  <si>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</si>
  <si>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</si>
  <si>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</si>
  <si>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</si>
  <si>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</si>
  <si>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</si>
  <si>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</si>
  <si>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</si>
  <si>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</si>
  <si>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</si>
  <si>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</si>
  <si>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</si>
  <si>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</si>
  <si>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</si>
  <si>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</si>
  <si>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</si>
  <si>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</si>
  <si>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</si>
  <si>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</si>
  <si>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</si>
  <si>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</si>
  <si>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</si>
  <si>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</si>
  <si>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</si>
  <si>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</si>
  <si>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</si>
  <si>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</si>
  <si>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</si>
  <si>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</si>
  <si>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</si>
  <si>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</si>
  <si>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</si>
  <si>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</si>
  <si>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</si>
  <si>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</si>
  <si>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</si>
  <si>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</si>
  <si>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</si>
  <si>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</si>
  <si>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</si>
  <si>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</si>
  <si>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</si>
  <si>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</si>
  <si>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</si>
  <si>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</si>
  <si>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</si>
  <si>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</si>
  <si>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</si>
  <si>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</si>
  <si>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</si>
  <si>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</si>
  <si>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</si>
  <si>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</si>
  <si>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</si>
  <si>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</si>
  <si>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</si>
  <si>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</si>
  <si>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</si>
  <si>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</si>
  <si>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</si>
  <si>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</si>
  <si>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</si>
  <si>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</si>
  <si>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</si>
  <si>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</si>
  <si>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</si>
  <si>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</si>
  <si>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</si>
  <si>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</si>
  <si>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</si>
  <si>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</si>
  <si>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</si>
  <si>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</si>
  <si>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</si>
  <si>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</si>
  <si>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</si>
  <si>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</si>
  <si>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</si>
  <si>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</si>
  <si>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</si>
  <si>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</si>
  <si>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</si>
  <si>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</si>
  <si>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</si>
  <si>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</si>
  <si>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</si>
  <si>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</si>
  <si>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</si>
  <si>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</si>
  <si>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</si>
  <si>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</si>
  <si>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</si>
  <si>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</si>
  <si>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</si>
  <si>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</si>
  <si>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</si>
  <si>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</si>
  <si>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</si>
  <si>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</si>
  <si>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</si>
  <si>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</si>
  <si>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</si>
  <si>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</si>
  <si>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</si>
  <si>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</si>
  <si>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</si>
  <si>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</si>
  <si>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</si>
  <si>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</si>
  <si>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</si>
  <si>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</si>
  <si>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</si>
  <si>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</si>
  <si>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</si>
  <si>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</si>
  <si>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</si>
  <si>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</si>
  <si>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</si>
  <si>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</si>
  <si>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</si>
  <si>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</si>
  <si>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</si>
  <si>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</si>
  <si>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</si>
  <si>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</si>
  <si>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</si>
  <si>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</si>
  <si>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</si>
  <si>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</si>
  <si>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</si>
  <si>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</si>
  <si>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</si>
  <si>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</si>
  <si>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</si>
  <si>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</si>
  <si>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</si>
  <si>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</si>
  <si>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</si>
  <si>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</si>
  <si>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</si>
  <si>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</si>
  <si>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</si>
  <si>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</si>
  <si>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</si>
  <si>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</si>
  <si>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</si>
  <si>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</si>
  <si>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</si>
  <si>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</si>
  <si>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</si>
  <si>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</si>
  <si>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</si>
  <si>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</si>
  <si>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</si>
  <si>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</si>
  <si>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</si>
  <si>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</si>
  <si>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</si>
  <si>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</si>
  <si>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</si>
  <si>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</si>
  <si>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</si>
  <si>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</si>
  <si>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</si>
  <si>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</si>
  <si>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</si>
  <si>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</si>
  <si>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</si>
  <si>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</si>
  <si>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</si>
  <si>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</si>
  <si>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</si>
  <si>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</si>
  <si>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</si>
  <si>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</si>
  <si>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</si>
  <si>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</si>
  <si>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</si>
  <si>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</si>
  <si>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</si>
  <si>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</si>
  <si>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</si>
  <si>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</si>
  <si>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</si>
  <si>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</si>
  <si>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</si>
  <si>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</si>
  <si>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</si>
  <si>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</si>
  <si>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</si>
  <si>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</si>
  <si>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</si>
  <si>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</si>
  <si>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</si>
  <si>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</si>
  <si>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</si>
  <si>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</si>
  <si>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</si>
  <si>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</si>
  <si>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</si>
  <si>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</si>
  <si>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</si>
  <si>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</si>
  <si>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</si>
  <si>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</si>
  <si>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</si>
  <si>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</si>
  <si>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</si>
  <si>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</si>
  <si>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</si>
  <si>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</si>
  <si>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</si>
  <si>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</si>
  <si>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</si>
  <si>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</si>
  <si>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</si>
  <si>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</si>
  <si>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</si>
  <si>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</si>
  <si>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</si>
  <si>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</si>
  <si>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</si>
  <si>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</si>
  <si>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</si>
  <si>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</si>
  <si>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</si>
  <si>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</si>
  <si>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</si>
  <si>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</si>
  <si>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</si>
  <si>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</si>
  <si>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</si>
  <si>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</si>
  <si>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</si>
  <si>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</si>
  <si>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</si>
  <si>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</si>
  <si>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</si>
  <si>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</si>
  <si>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</si>
  <si>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</si>
  <si>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</si>
  <si>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</si>
  <si>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</si>
  <si>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</si>
  <si>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</si>
  <si>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</si>
  <si>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</si>
  <si>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</si>
  <si>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</si>
  <si>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</si>
  <si>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</si>
  <si>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</si>
  <si>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</si>
  <si>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</si>
  <si>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</si>
  <si>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</si>
  <si>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</si>
  <si>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</si>
  <si>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</si>
  <si>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</si>
  <si>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</si>
  <si>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</si>
  <si>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</si>
  <si>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</si>
  <si>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</si>
  <si>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</si>
  <si>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</si>
  <si>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</si>
  <si>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</si>
  <si>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</si>
  <si>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</si>
  <si>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</si>
  <si>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</si>
  <si>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</si>
  <si>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</si>
  <si>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</si>
  <si>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</si>
  <si>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</si>
  <si>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</si>
  <si>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</si>
  <si>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</si>
  <si>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</si>
  <si>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</si>
  <si>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</si>
  <si>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</si>
  <si>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</si>
  <si>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</si>
  <si>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</si>
  <si>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</si>
  <si>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</si>
  <si>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</si>
  <si>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</si>
  <si>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</si>
  <si>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</si>
  <si>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</si>
  <si>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</si>
  <si>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</si>
  <si>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</si>
  <si>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</si>
  <si>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</si>
  <si>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</si>
  <si>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</si>
  <si>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</si>
  <si>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</si>
  <si>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</si>
  <si>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</si>
  <si>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</si>
  <si>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</si>
  <si>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</si>
  <si>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</si>
  <si>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</si>
  <si>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</si>
  <si>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</si>
  <si>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</si>
  <si>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</si>
  <si>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</si>
  <si>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</si>
  <si>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</si>
  <si>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</si>
  <si>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</si>
  <si>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</si>
  <si>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</si>
  <si>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</si>
  <si>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</si>
  <si>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</si>
  <si>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</si>
  <si>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</si>
  <si>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</si>
  <si>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</si>
  <si>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</si>
  <si>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</si>
  <si>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</si>
  <si>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</si>
  <si>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</si>
  <si>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</si>
  <si>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</si>
  <si>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</si>
  <si>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</si>
  <si>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</si>
  <si>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</si>
  <si>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</si>
  <si>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</si>
  <si>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</si>
  <si>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</si>
  <si>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</si>
  <si>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</si>
  <si>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</si>
  <si>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</si>
  <si>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</si>
  <si>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</si>
  <si>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</si>
  <si>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</si>
  <si>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</si>
  <si>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</si>
  <si>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</si>
  <si>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</si>
  <si>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</si>
  <si>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</si>
  <si>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</si>
  <si>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</si>
  <si>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</si>
  <si>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</si>
  <si>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</si>
  <si>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</si>
  <si>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</si>
  <si>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</si>
  <si>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</si>
  <si>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</si>
  <si>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</si>
  <si>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</si>
  <si>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</si>
  <si>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</si>
  <si>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</si>
  <si>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</si>
  <si>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</si>
  <si>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</si>
  <si>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</si>
  <si>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</si>
  <si>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</si>
  <si>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</si>
  <si>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</si>
  <si>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</si>
  <si>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</si>
  <si>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</si>
  <si>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</si>
  <si>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</si>
  <si>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</si>
  <si>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</si>
  <si>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</si>
  <si>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</si>
  <si>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</si>
  <si>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</si>
  <si>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</si>
  <si>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</si>
  <si>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</si>
  <si>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</si>
  <si>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</si>
  <si>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</si>
  <si>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</si>
  <si>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</si>
  <si>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</si>
  <si>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</si>
  <si>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</si>
  <si>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</si>
  <si>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</si>
  <si>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</si>
  <si>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</si>
  <si>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</si>
  <si>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</si>
  <si>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</si>
  <si>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</si>
  <si>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</si>
  <si>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</si>
  <si>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</si>
  <si>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</si>
  <si>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</si>
  <si>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</si>
  <si>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</si>
  <si>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</si>
  <si>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</si>
  <si>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</si>
  <si>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</si>
  <si>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</si>
  <si>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</si>
  <si>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</si>
  <si>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</si>
  <si>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</si>
  <si>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</si>
  <si>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</si>
  <si>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</si>
  <si>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</si>
  <si>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</si>
  <si>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</si>
  <si>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</si>
  <si>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</si>
  <si>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</si>
  <si>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</si>
  <si>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</si>
  <si>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</si>
  <si>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</si>
  <si>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</si>
  <si>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</si>
  <si>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</si>
  <si>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</si>
  <si>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</si>
  <si>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</si>
  <si>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</si>
  <si>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</si>
  <si>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</si>
  <si>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</si>
  <si>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</si>
  <si>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</si>
  <si>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</si>
  <si>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</si>
  <si>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</si>
  <si>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</si>
  <si>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</si>
  <si>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</si>
  <si>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</si>
  <si>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</si>
  <si>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</si>
  <si>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</si>
  <si>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</si>
  <si>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</si>
  <si>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</si>
  <si>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</si>
  <si>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</si>
  <si>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</si>
  <si>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</si>
  <si>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</si>
  <si>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</si>
  <si>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</si>
  <si>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</si>
  <si>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</si>
  <si>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</si>
  <si>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</si>
  <si>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</si>
  <si>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</si>
  <si>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</si>
  <si>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</si>
  <si>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</si>
  <si>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</si>
  <si>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</si>
  <si>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</si>
  <si>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</si>
  <si>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</si>
  <si>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</si>
  <si>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</si>
  <si>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</si>
  <si>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</si>
  <si>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</si>
  <si>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</si>
  <si>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</si>
  <si>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</si>
  <si>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</si>
  <si>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</si>
  <si>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</si>
  <si>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</si>
  <si>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</si>
  <si>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</si>
  <si>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</si>
  <si>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</si>
  <si>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</si>
  <si>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</si>
  <si>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</si>
  <si>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</si>
  <si>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</si>
  <si>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</si>
  <si>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</si>
  <si>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</si>
  <si>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</si>
  <si>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</si>
  <si>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</si>
  <si>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</si>
  <si>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</si>
  <si>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</si>
  <si>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</si>
  <si>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</si>
  <si>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</si>
  <si>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</si>
  <si>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</si>
  <si>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</si>
  <si>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</si>
  <si>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</si>
  <si>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</si>
  <si>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</si>
  <si>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</si>
  <si>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</si>
  <si>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</si>
  <si>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</si>
  <si>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</si>
  <si>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</si>
  <si>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</si>
  <si>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</si>
  <si>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</si>
  <si>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</si>
  <si>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</si>
  <si>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</si>
  <si>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</si>
  <si>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</si>
  <si>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</si>
  <si>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</si>
  <si>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</si>
  <si>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</si>
  <si>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</si>
  <si>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</si>
  <si>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</si>
  <si>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</si>
  <si>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</si>
  <si>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</si>
  <si>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</si>
  <si>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</si>
  <si>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</si>
  <si>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</si>
  <si>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</si>
  <si>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</si>
  <si>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</si>
  <si>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</si>
  <si>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</si>
  <si>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</si>
  <si>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</si>
  <si>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</si>
  <si>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</si>
  <si>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</si>
  <si>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</si>
  <si>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</si>
  <si>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</si>
  <si>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</si>
  <si>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</si>
  <si>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</si>
  <si>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</si>
  <si>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</si>
  <si>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</si>
  <si>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</si>
  <si>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</si>
  <si>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</si>
  <si>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</si>
  <si>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</si>
  <si>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</si>
  <si>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</si>
  <si>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</si>
  <si>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</si>
  <si>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</si>
  <si>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</si>
  <si>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</si>
  <si>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</si>
  <si>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</si>
  <si>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</si>
  <si>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</si>
  <si>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</si>
  <si>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</si>
  <si>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</si>
  <si>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</si>
  <si>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</si>
  <si>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</si>
  <si>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</si>
  <si>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</si>
  <si>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</si>
  <si>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</si>
  <si>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</si>
  <si>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</si>
  <si>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</si>
  <si>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</si>
  <si>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</si>
  <si>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</si>
  <si>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</si>
  <si>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</si>
  <si>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</si>
  <si>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</si>
  <si>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</si>
  <si>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</si>
  <si>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</si>
  <si>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</si>
  <si>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</si>
  <si>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</si>
  <si>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</si>
  <si>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</si>
  <si>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</si>
  <si>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</si>
  <si>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</si>
  <si>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</si>
  <si>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</si>
  <si>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</si>
  <si>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</si>
  <si>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</si>
  <si>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</si>
  <si>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</si>
  <si>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</si>
  <si>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</si>
  <si>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</si>
  <si>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</si>
  <si>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</si>
  <si>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</si>
  <si>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</si>
  <si>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</si>
  <si>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</si>
  <si>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</si>
  <si>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</si>
  <si>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</si>
  <si>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</si>
  <si>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</si>
  <si>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</si>
  <si>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</si>
  <si>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</si>
  <si>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</si>
  <si>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</si>
  <si>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</si>
  <si>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</si>
  <si>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</si>
  <si>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</si>
  <si>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</si>
  <si>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</si>
  <si>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</si>
  <si>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</si>
  <si>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</si>
  <si>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</si>
  <si>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</si>
  <si>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</si>
  <si>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</si>
  <si>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</si>
  <si>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</si>
  <si>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</si>
  <si>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</si>
  <si>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</si>
  <si>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</si>
  <si>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</si>
  <si>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</si>
  <si>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</si>
  <si>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</si>
  <si>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</si>
  <si>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</si>
  <si>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</si>
  <si>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</si>
  <si>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</si>
  <si>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</si>
  <si>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</si>
  <si>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</si>
  <si>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</si>
  <si>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</si>
  <si>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</si>
  <si>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</si>
  <si>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</si>
  <si>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</si>
  <si>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</si>
  <si>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</si>
  <si>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</si>
  <si>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</si>
  <si>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</si>
  <si>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</si>
  <si>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</si>
  <si>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</si>
  <si>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</si>
  <si>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</si>
  <si>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</si>
  <si>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</si>
  <si>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</si>
  <si>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</si>
  <si>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</si>
  <si>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</si>
  <si>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</si>
  <si>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</si>
  <si>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</si>
  <si>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</si>
  <si>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</si>
  <si>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</si>
  <si>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</si>
  <si>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</si>
  <si>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</si>
  <si>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</si>
  <si>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</si>
  <si>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</si>
  <si>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</si>
  <si>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</si>
  <si>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</si>
  <si>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</si>
  <si>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</si>
  <si>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</si>
  <si>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</si>
  <si>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</si>
  <si>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</si>
  <si>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</si>
  <si>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</si>
  <si>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</si>
  <si>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</si>
  <si>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</si>
  <si>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</si>
  <si>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</si>
  <si>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</si>
  <si>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</si>
  <si>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</si>
  <si>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</si>
  <si>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</si>
  <si>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</si>
  <si>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</si>
  <si>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</si>
  <si>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</si>
  <si>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</si>
  <si>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</si>
  <si>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</si>
  <si>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</si>
  <si>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</si>
  <si>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</si>
  <si>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</si>
  <si>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</si>
  <si>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</si>
  <si>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</si>
  <si>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</si>
  <si>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</si>
  <si>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</si>
  <si>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</si>
  <si>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</si>
  <si>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</si>
  <si>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</si>
  <si>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</si>
  <si>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</si>
  <si>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</si>
  <si>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</si>
  <si>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</si>
  <si>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</si>
  <si>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</si>
  <si>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</si>
  <si>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</si>
  <si>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</si>
  <si>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</si>
  <si>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</si>
  <si>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</si>
  <si>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</si>
  <si>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</si>
  <si>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</si>
  <si>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</si>
  <si>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</si>
  <si>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</si>
  <si>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</si>
  <si>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</si>
  <si>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</si>
  <si>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</si>
  <si>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</si>
  <si>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</si>
  <si>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</si>
  <si>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</si>
  <si>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</si>
  <si>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</si>
  <si>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</si>
  <si>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</si>
  <si>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</si>
  <si>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</si>
  <si>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</si>
  <si>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</si>
  <si>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</si>
  <si>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</si>
  <si>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</si>
  <si>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</si>
  <si>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</si>
  <si>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</si>
  <si>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</si>
  <si>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</si>
  <si>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</si>
  <si>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</si>
  <si>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</si>
  <si>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</si>
  <si>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</si>
  <si>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</si>
  <si>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</si>
  <si>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</si>
  <si>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</si>
  <si>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</si>
  <si>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</si>
  <si>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</si>
  <si>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</si>
  <si>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</si>
  <si>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</si>
  <si>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</si>
  <si>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</si>
  <si>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</si>
  <si>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</si>
  <si>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</si>
  <si>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</si>
  <si>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</si>
  <si>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</si>
  <si>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</si>
  <si>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</si>
  <si>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</si>
  <si>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</si>
  <si>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</si>
  <si>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</si>
  <si>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</si>
  <si>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</si>
  <si>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</si>
  <si>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</si>
  <si>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</si>
  <si>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</si>
  <si>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</si>
  <si>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</si>
  <si>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</si>
  <si>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</si>
  <si>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</si>
  <si>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</si>
  <si>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</si>
  <si>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</si>
  <si>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</si>
  <si>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</si>
  <si>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</si>
  <si>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</si>
  <si>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</si>
  <si>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</si>
  <si>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</si>
  <si>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</si>
  <si>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</si>
  <si>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</si>
  <si>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</si>
  <si>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</si>
  <si>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</si>
  <si>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</si>
  <si>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</si>
  <si>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</si>
  <si>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</si>
  <si>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</si>
  <si>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</si>
  <si>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</si>
  <si>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</si>
  <si>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</si>
  <si>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</si>
  <si>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</si>
  <si>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</si>
  <si>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</si>
  <si>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</si>
  <si>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</si>
  <si>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</si>
  <si>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</si>
  <si>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</si>
  <si>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</si>
  <si>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</si>
  <si>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</si>
  <si>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</si>
  <si>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</si>
  <si>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</si>
  <si>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</si>
  <si>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</si>
  <si>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</si>
  <si>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</si>
  <si>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</si>
  <si>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</si>
  <si>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</si>
  <si>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</si>
  <si>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</si>
  <si>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</si>
  <si>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</si>
  <si>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</si>
  <si>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</si>
  <si>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</si>
  <si>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</si>
  <si>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</si>
  <si>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</si>
  <si>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</si>
  <si>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</si>
  <si>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</si>
  <si>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</si>
  <si>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</si>
  <si>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</si>
  <si>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</si>
  <si>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</si>
  <si>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</si>
  <si>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</si>
  <si>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</si>
  <si>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</si>
  <si>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</si>
  <si>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</si>
  <si>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</si>
  <si>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</si>
  <si>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</si>
  <si>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</si>
  <si>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</si>
  <si>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</si>
  <si>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</si>
  <si>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</si>
  <si>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</si>
  <si>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</si>
  <si>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</si>
  <si>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</si>
  <si>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</si>
  <si>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</si>
  <si>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</si>
  <si>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</si>
  <si>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</si>
  <si>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</si>
  <si>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</si>
  <si>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</si>
  <si>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</si>
  <si>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</si>
  <si>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</si>
  <si>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</si>
  <si>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</si>
  <si>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</si>
  <si>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</si>
  <si>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</si>
  <si>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</si>
  <si>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</si>
  <si>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</si>
  <si>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</si>
  <si>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</si>
  <si>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</si>
  <si>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</si>
  <si>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</si>
  <si>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</si>
  <si>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</si>
  <si>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</si>
  <si>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</si>
  <si>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</si>
  <si>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</si>
  <si>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</si>
  <si>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</si>
  <si>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</si>
  <si>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</si>
  <si>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</si>
  <si>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</si>
  <si>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</si>
  <si>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</si>
  <si>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</si>
  <si>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</si>
  <si>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</si>
  <si>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</si>
  <si>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</si>
  <si>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</si>
  <si>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</si>
  <si>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</si>
  <si>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</si>
  <si>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</si>
  <si>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</si>
  <si>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</si>
  <si>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</si>
  <si>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</si>
  <si>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</si>
  <si>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</si>
  <si>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</si>
  <si>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</si>
  <si>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</si>
  <si>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</si>
  <si>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</si>
  <si>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</si>
  <si>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</si>
  <si>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</si>
  <si>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</si>
  <si>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</si>
  <si>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</si>
  <si>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</si>
  <si>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</si>
  <si>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</si>
  <si>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</si>
  <si>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</si>
  <si>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</si>
  <si>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</si>
  <si>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</si>
  <si>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</si>
  <si>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</si>
  <si>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</si>
  <si>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</si>
  <si>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</si>
  <si>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</si>
  <si>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</si>
  <si>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</si>
  <si>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</si>
  <si>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</si>
  <si>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</si>
  <si>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</si>
  <si>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</si>
  <si>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</si>
  <si>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</si>
  <si>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</si>
  <si>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</si>
  <si>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</si>
  <si>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</si>
  <si>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</si>
  <si>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</si>
  <si>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</si>
  <si>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</si>
  <si>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</si>
  <si>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</si>
  <si>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</si>
  <si>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</si>
  <si>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</si>
  <si>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</si>
  <si>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</si>
  <si>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</si>
  <si>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</si>
  <si>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</si>
  <si>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</si>
  <si>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</si>
  <si>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</si>
  <si>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</si>
  <si>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</si>
  <si>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</si>
  <si>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</si>
  <si>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</si>
  <si>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</si>
  <si>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</si>
  <si>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</si>
  <si>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</si>
  <si>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</si>
  <si>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</si>
  <si>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</si>
  <si>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</si>
  <si>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</si>
  <si>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</si>
  <si>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</si>
  <si>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</si>
  <si>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</si>
  <si>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</si>
  <si>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</si>
  <si>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</si>
  <si>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</si>
  <si>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</si>
  <si>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</si>
  <si>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</si>
  <si>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</si>
  <si>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</si>
  <si>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</si>
  <si>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</si>
  <si>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</si>
  <si>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</si>
  <si>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</si>
  <si>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</si>
  <si>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</si>
  <si>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</si>
  <si>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</si>
  <si>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</si>
  <si>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</si>
  <si>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</si>
  <si>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</si>
  <si>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</si>
  <si>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</si>
  <si>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</si>
  <si>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</si>
  <si>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</si>
  <si>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</si>
  <si>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</si>
  <si>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</si>
  <si>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</si>
  <si>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</si>
  <si>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</si>
  <si>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</si>
  <si>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</si>
  <si>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</si>
  <si>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</si>
  <si>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</si>
  <si>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</si>
  <si>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</si>
  <si>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</si>
  <si>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</si>
  <si>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</si>
  <si>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</si>
  <si>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</si>
  <si>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</si>
  <si>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</si>
  <si>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</si>
  <si>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</si>
  <si>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</si>
  <si>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</si>
  <si>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</si>
  <si>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</si>
  <si>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</si>
  <si>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</si>
  <si>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</si>
  <si>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</si>
  <si>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</si>
  <si>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</si>
  <si>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</si>
  <si>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</si>
  <si>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</si>
  <si>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</si>
  <si>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</si>
  <si>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</si>
  <si>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</si>
  <si>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</si>
  <si>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</si>
  <si>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</si>
  <si>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</si>
  <si>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</si>
  <si>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</si>
  <si>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</si>
  <si>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</si>
  <si>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</si>
  <si>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</si>
  <si>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</si>
  <si>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</si>
  <si>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</si>
  <si>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</si>
  <si>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</si>
  <si>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</si>
  <si>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</si>
  <si>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</si>
  <si>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</si>
  <si>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</si>
  <si>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</si>
  <si>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</si>
  <si>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</si>
  <si>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</si>
  <si>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</si>
  <si>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</si>
  <si>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</si>
  <si>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</si>
  <si>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</si>
  <si>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</si>
  <si>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</si>
  <si>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</si>
  <si>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</si>
  <si>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</si>
  <si>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</si>
  <si>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</si>
  <si>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</si>
  <si>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</si>
  <si>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</si>
  <si>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</si>
  <si>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</si>
  <si>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</si>
  <si>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</si>
  <si>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</si>
  <si>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</si>
  <si>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</si>
  <si>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</si>
  <si>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</si>
  <si>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</si>
  <si>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</si>
  <si>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</si>
  <si>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</si>
  <si>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</si>
  <si>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</si>
  <si>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</si>
  <si>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</si>
  <si>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</si>
  <si>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</si>
  <si>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</si>
  <si>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</si>
  <si>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</si>
  <si>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</si>
  <si>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</si>
  <si>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</si>
  <si>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</si>
  <si>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</si>
  <si>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</si>
  <si>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</si>
  <si>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</si>
  <si>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</si>
  <si>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</si>
  <si>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</si>
  <si>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</si>
  <si>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</si>
  <si>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</si>
  <si>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</si>
  <si>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</si>
  <si>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</si>
  <si>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</si>
  <si>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</si>
  <si>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</si>
  <si>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</si>
  <si>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</si>
  <si>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</si>
  <si>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</si>
  <si>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</si>
  <si>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</si>
  <si>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</si>
  <si>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</si>
  <si>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</si>
  <si>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</si>
  <si>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</si>
  <si>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</si>
  <si>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</si>
  <si>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</si>
  <si>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</si>
  <si>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</si>
  <si>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</si>
  <si>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</si>
  <si>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</si>
  <si>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</si>
  <si>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</si>
  <si>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</si>
  <si>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</si>
  <si>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</si>
  <si>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</si>
  <si>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</si>
  <si>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</si>
  <si>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</si>
  <si>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</si>
  <si>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</si>
  <si>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</si>
  <si>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</si>
  <si>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</si>
  <si>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</si>
  <si>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</si>
  <si>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</si>
  <si>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</si>
  <si>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</si>
  <si>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</si>
  <si>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</si>
  <si>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</si>
  <si>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</si>
  <si>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</si>
  <si>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</si>
  <si>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</si>
  <si>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</si>
  <si>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</si>
  <si>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</si>
  <si>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</si>
  <si>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</si>
  <si>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</si>
  <si>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</si>
  <si>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</si>
  <si>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</si>
  <si>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</si>
  <si>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</si>
  <si>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</si>
  <si>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</si>
  <si>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</si>
  <si>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</si>
  <si>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</si>
  <si>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</si>
  <si>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</si>
  <si>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</si>
  <si>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</si>
  <si>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</si>
  <si>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</si>
  <si>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</si>
  <si>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</si>
  <si>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</si>
  <si>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</si>
  <si>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</si>
  <si>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</si>
  <si>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</si>
  <si>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</si>
  <si>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</si>
  <si>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</si>
  <si>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</si>
  <si>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</si>
  <si>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</si>
  <si>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</si>
  <si>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</si>
  <si>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</si>
  <si>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</si>
  <si>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</si>
  <si>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</si>
  <si>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</si>
  <si>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</si>
  <si>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</si>
  <si>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</si>
  <si>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</si>
  <si>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</si>
  <si>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</si>
  <si>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</si>
  <si>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</si>
  <si>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</si>
  <si>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</si>
  <si>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</si>
  <si>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</si>
  <si>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</si>
  <si>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</si>
  <si>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</si>
  <si>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</si>
  <si>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</si>
  <si>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</si>
  <si>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</si>
  <si>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</si>
  <si>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</si>
  <si>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</si>
  <si>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</si>
  <si>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</si>
  <si>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</si>
  <si>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</si>
  <si>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</si>
  <si>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</si>
  <si>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</si>
  <si>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</si>
  <si>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</si>
  <si>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</si>
  <si>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</si>
  <si>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</si>
  <si>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</si>
  <si>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</si>
  <si>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</si>
  <si>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</si>
  <si>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</si>
  <si>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</si>
  <si>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</si>
  <si>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</si>
  <si>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</si>
  <si>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</si>
  <si>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</si>
  <si>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</si>
  <si>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</si>
  <si>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</si>
  <si>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</si>
  <si>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</si>
  <si>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</si>
  <si>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</si>
  <si>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</si>
  <si>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</si>
  <si>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</si>
  <si>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</si>
  <si>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</si>
  <si>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</si>
  <si>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</si>
  <si>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</si>
  <si>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</si>
  <si>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</si>
  <si>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</si>
  <si>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</si>
  <si>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</si>
  <si>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</si>
  <si>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</si>
  <si>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</si>
  <si>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</si>
  <si>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</si>
  <si>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</si>
  <si>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</si>
  <si>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</si>
  <si>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</si>
  <si>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</si>
  <si>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</si>
  <si>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</si>
  <si>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</si>
  <si>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</si>
  <si>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</si>
  <si>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</si>
  <si>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</si>
  <si>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</si>
  <si>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</si>
  <si>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</si>
  <si>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</si>
  <si>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</si>
  <si>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</si>
  <si>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</si>
  <si>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</si>
  <si>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</si>
  <si>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</si>
  <si>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</si>
  <si>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</si>
  <si>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</si>
  <si>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</si>
  <si>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</si>
  <si>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</si>
  <si>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</si>
  <si>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</si>
  <si>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</si>
  <si>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</si>
  <si>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</si>
  <si>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</si>
  <si>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</si>
  <si>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</si>
  <si>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</si>
  <si>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</si>
  <si>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</si>
  <si>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</si>
  <si>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</si>
  <si>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</si>
  <si>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</si>
  <si>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</si>
  <si>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</si>
  <si>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</si>
  <si>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</si>
  <si>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</si>
  <si>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</si>
  <si>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</si>
  <si>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</si>
  <si>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</si>
  <si>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</si>
  <si>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</si>
  <si>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</si>
  <si>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</si>
  <si>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</si>
  <si>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</si>
  <si>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</si>
  <si>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</si>
  <si>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</si>
  <si>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</si>
  <si>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</si>
  <si>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</si>
  <si>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</si>
  <si>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</si>
  <si>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</si>
  <si>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</si>
  <si>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</si>
  <si>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</si>
  <si>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</si>
  <si>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</si>
  <si>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</si>
  <si>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</si>
  <si>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</si>
  <si>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</si>
  <si>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</si>
  <si>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</si>
  <si>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</si>
  <si>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</si>
  <si>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</si>
  <si>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</si>
  <si>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</si>
  <si>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</si>
  <si>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</si>
  <si>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</si>
  <si>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</si>
  <si>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</si>
  <si>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</si>
  <si>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</si>
  <si>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</si>
  <si>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</si>
  <si>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</si>
  <si>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</si>
  <si>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</si>
  <si>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</si>
  <si>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</si>
  <si>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</si>
  <si>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</si>
  <si>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</si>
  <si>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</si>
  <si>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</si>
  <si>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</si>
  <si>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</si>
  <si>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</si>
  <si>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</si>
  <si>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</si>
  <si>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</si>
  <si>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</si>
  <si>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</si>
  <si>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</si>
  <si>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</si>
  <si>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</si>
  <si>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</si>
  <si>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</si>
  <si>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</si>
  <si>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</si>
  <si>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</si>
  <si>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</si>
  <si>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</si>
  <si>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</si>
  <si>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</si>
  <si>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</si>
  <si>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</si>
  <si>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</si>
  <si>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</si>
  <si>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</si>
  <si>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</si>
  <si>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</si>
  <si>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</si>
  <si>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</si>
  <si>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</si>
  <si>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</si>
  <si>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</si>
  <si>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</si>
  <si>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</si>
  <si>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</si>
  <si>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</si>
  <si>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</si>
  <si>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</si>
  <si>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</si>
  <si>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</si>
  <si>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</si>
  <si>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</si>
  <si>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</si>
  <si>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</si>
  <si>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</si>
  <si>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</si>
  <si>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</si>
  <si>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</si>
  <si>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</si>
  <si>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</si>
  <si>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</si>
  <si>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</si>
  <si>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</si>
  <si>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</si>
  <si>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</si>
  <si>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</si>
  <si>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</si>
  <si>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</si>
  <si>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</si>
  <si>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</si>
  <si>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</si>
  <si>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</si>
  <si>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</si>
  <si>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</si>
  <si>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</si>
  <si>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</si>
  <si>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</si>
  <si>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</si>
  <si>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</si>
  <si>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</si>
  <si>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</si>
  <si>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</si>
  <si>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</si>
  <si>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</si>
  <si>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</si>
  <si>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</si>
  <si>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</si>
  <si>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</si>
  <si>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</si>
  <si>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</si>
  <si>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</si>
  <si>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</si>
  <si>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</si>
  <si>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</si>
  <si>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</si>
  <si>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</si>
  <si>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</si>
  <si>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</si>
  <si>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</si>
  <si>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</si>
  <si>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</si>
  <si>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</si>
  <si>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</si>
  <si>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</si>
  <si>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</si>
  <si>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</si>
  <si>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</si>
  <si>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</si>
  <si>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</si>
  <si>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</si>
  <si>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</si>
  <si>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</si>
  <si>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</si>
  <si>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</si>
  <si>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</si>
  <si>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</si>
  <si>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</si>
  <si>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</si>
  <si>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</si>
  <si>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</si>
  <si>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</si>
  <si>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</si>
  <si>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</si>
  <si>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</si>
  <si>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</si>
  <si>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</si>
  <si>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</si>
  <si>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</si>
  <si>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</si>
  <si>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</si>
  <si>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</si>
  <si>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</si>
  <si>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</si>
  <si>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</si>
  <si>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</si>
  <si>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</si>
  <si>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</si>
  <si>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</si>
  <si>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</si>
  <si>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</si>
  <si>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</si>
  <si>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</si>
  <si>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</si>
  <si>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</si>
  <si>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</si>
  <si>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</si>
  <si>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</si>
  <si>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</si>
  <si>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</si>
  <si>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</si>
  <si>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</si>
  <si>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</si>
  <si>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</si>
  <si>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</si>
  <si>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</si>
  <si>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</si>
  <si>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</si>
  <si>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</si>
  <si>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</si>
  <si>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</si>
  <si>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</si>
  <si>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</si>
  <si>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</si>
  <si>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</si>
  <si>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</si>
  <si>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</si>
  <si>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</si>
  <si>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</si>
  <si>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</si>
  <si>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</si>
  <si>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</si>
  <si>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</si>
  <si>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</si>
  <si>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</si>
  <si>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</si>
  <si>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</si>
  <si>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</si>
  <si>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</si>
  <si>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</si>
  <si>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</si>
  <si>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</si>
  <si>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</si>
  <si>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</si>
  <si>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</si>
  <si>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</si>
  <si>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</si>
  <si>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</si>
  <si>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</si>
  <si>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</si>
  <si>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</si>
  <si>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</si>
  <si>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</si>
  <si>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</si>
  <si>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</si>
  <si>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</si>
  <si>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</si>
  <si>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</si>
  <si>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</si>
  <si>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</si>
  <si>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</si>
  <si>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</si>
  <si>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</si>
  <si>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</si>
  <si>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</si>
  <si>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</si>
  <si>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</si>
  <si>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</si>
  <si>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</si>
  <si>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</si>
  <si>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</si>
  <si>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</si>
  <si>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</si>
  <si>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</si>
  <si>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</si>
  <si>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</si>
  <si>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</si>
  <si>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</si>
  <si>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</si>
  <si>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</si>
  <si>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</si>
  <si>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</si>
  <si>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</si>
  <si>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</si>
  <si>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</si>
  <si>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</si>
  <si>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</si>
  <si>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</si>
  <si>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</si>
  <si>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</si>
  <si>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</si>
  <si>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</si>
  <si>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</si>
  <si>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</si>
  <si>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</si>
  <si>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</si>
  <si>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</si>
  <si>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</si>
  <si>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</si>
  <si>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</si>
  <si>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</si>
  <si>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</si>
  <si>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</si>
  <si>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</si>
  <si>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</si>
  <si>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</si>
  <si>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</si>
  <si>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</si>
  <si>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</si>
  <si>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</si>
  <si>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</si>
  <si>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</si>
  <si>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</si>
  <si>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</si>
  <si>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</si>
  <si>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</si>
  <si>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</si>
  <si>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</si>
  <si>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</si>
  <si>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</si>
  <si>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</si>
  <si>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</si>
  <si>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</si>
  <si>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</si>
  <si>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</si>
  <si>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</si>
  <si>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</si>
  <si>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</si>
  <si>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</si>
  <si>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</si>
  <si>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</si>
  <si>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</si>
  <si>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</si>
  <si>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</si>
  <si>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</si>
  <si>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</si>
  <si>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</si>
  <si>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</si>
  <si>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</si>
  <si>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</si>
  <si>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</si>
  <si>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</si>
  <si>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</si>
  <si>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</si>
  <si>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</si>
  <si>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</si>
  <si>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</si>
  <si>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</si>
  <si>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</si>
  <si>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</si>
  <si>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</si>
  <si>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</si>
  <si>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</si>
  <si>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</si>
  <si>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</si>
  <si>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</si>
  <si>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</si>
  <si>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</si>
  <si>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</si>
  <si>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</si>
  <si>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</si>
  <si>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</si>
  <si>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</si>
  <si>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</si>
  <si>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</si>
  <si>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</si>
  <si>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</si>
  <si>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</si>
  <si>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</si>
  <si>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</si>
  <si>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</si>
  <si>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</si>
  <si>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</si>
  <si>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</si>
  <si>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</si>
  <si>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</si>
  <si>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</si>
  <si>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</si>
  <si>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</si>
  <si>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</si>
  <si>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</si>
  <si>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</si>
  <si>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</si>
  <si>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</si>
  <si>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</si>
  <si>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</si>
  <si>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</si>
  <si>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</si>
  <si>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</si>
  <si>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</si>
  <si>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</si>
  <si>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</si>
  <si>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</si>
  <si>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</si>
  <si>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</si>
  <si>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</si>
  <si>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</si>
  <si>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</si>
  <si>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</si>
  <si>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</si>
  <si>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</si>
  <si>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</si>
  <si>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</si>
  <si>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</si>
  <si>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</si>
  <si>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</si>
  <si>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</si>
  <si>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</si>
  <si>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</si>
  <si>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</si>
  <si>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</si>
  <si>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</si>
  <si>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</si>
  <si>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</si>
  <si>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</si>
  <si>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</si>
  <si>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</si>
  <si>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</si>
  <si>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</si>
  <si>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</si>
  <si>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</si>
  <si>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</si>
  <si>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</si>
  <si>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</si>
  <si>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</si>
  <si>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</si>
  <si>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</si>
  <si>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</si>
  <si>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</si>
  <si>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</si>
  <si>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</si>
  <si>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</si>
  <si>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</si>
  <si>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</si>
  <si>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</si>
  <si>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</si>
  <si>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</si>
  <si>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</si>
  <si>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</si>
  <si>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</si>
  <si>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</si>
  <si>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</si>
  <si>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</si>
  <si>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</si>
  <si>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</si>
  <si>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</si>
  <si>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</si>
  <si>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</si>
  <si>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</si>
  <si>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</si>
  <si>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</si>
  <si>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</si>
  <si>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</si>
  <si>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</si>
  <si>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</si>
  <si>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</si>
  <si>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</si>
  <si>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</si>
  <si>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</si>
  <si>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</si>
  <si>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</si>
  <si>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</si>
  <si>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</si>
  <si>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</si>
  <si>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</si>
  <si>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</si>
  <si>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</si>
  <si>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</si>
  <si>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</si>
  <si>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</si>
  <si>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</si>
  <si>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</si>
  <si>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</si>
  <si>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</si>
  <si>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</si>
  <si>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</si>
  <si>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</si>
  <si>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</si>
  <si>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</si>
  <si>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</si>
  <si>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</si>
  <si>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</si>
  <si>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</si>
  <si>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</si>
  <si>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</si>
  <si>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</si>
  <si>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</si>
  <si>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</si>
  <si>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</si>
  <si>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</si>
  <si>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</si>
  <si>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</si>
  <si>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</si>
  <si>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</si>
  <si>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</si>
  <si>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</si>
  <si>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</si>
  <si>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</si>
  <si>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</si>
  <si>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</si>
  <si>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</si>
  <si>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</si>
  <si>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</si>
  <si>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</si>
  <si>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</si>
  <si>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</si>
  <si>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</si>
  <si>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</si>
  <si>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</si>
  <si>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</si>
  <si>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</si>
  <si>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</si>
  <si>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</si>
  <si>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</si>
  <si>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</si>
  <si>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</si>
  <si>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</si>
  <si>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</si>
  <si>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</si>
  <si>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</si>
  <si>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</si>
  <si>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</si>
  <si>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</si>
  <si>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</si>
  <si>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</si>
  <si>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</si>
  <si>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</si>
  <si>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</si>
  <si>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</si>
  <si>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</si>
  <si>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</si>
  <si>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</si>
  <si>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</si>
  <si>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</si>
  <si>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</si>
  <si>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</si>
  <si>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</si>
  <si>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</si>
  <si>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</si>
  <si>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</si>
  <si>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</si>
  <si>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</si>
  <si>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</si>
  <si>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</si>
  <si>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</si>
  <si>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</si>
  <si>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</si>
  <si>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</si>
  <si>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</si>
  <si>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</si>
  <si>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</si>
  <si>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</si>
  <si>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</si>
  <si>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</si>
  <si>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</si>
  <si>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</si>
  <si>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</si>
  <si>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</si>
  <si>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</si>
  <si>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</si>
  <si>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</si>
  <si>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</si>
  <si>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</si>
  <si>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</si>
  <si>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</si>
  <si>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</si>
  <si>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</si>
  <si>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</si>
  <si>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</si>
  <si>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</si>
  <si>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</si>
  <si>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</si>
  <si>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</si>
  <si>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</si>
  <si>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</si>
  <si>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</si>
  <si>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</si>
  <si>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</si>
  <si>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</si>
  <si>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</si>
  <si>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</si>
  <si>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</si>
  <si>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</si>
  <si>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</si>
  <si>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</si>
  <si>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</si>
  <si>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</si>
  <si>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</si>
  <si>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</si>
  <si>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</si>
  <si>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</si>
  <si>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</si>
  <si>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</si>
  <si>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</si>
  <si>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</si>
  <si>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</si>
  <si>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</si>
  <si>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</si>
  <si>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</si>
  <si>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</si>
  <si>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</si>
  <si>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</si>
  <si>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</si>
  <si>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</si>
  <si>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</si>
  <si>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</si>
  <si>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</si>
  <si>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</si>
  <si>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</si>
  <si>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</si>
  <si>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</si>
  <si>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</si>
  <si>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</si>
  <si>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</si>
  <si>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</si>
  <si>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</si>
  <si>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</si>
  <si>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</si>
  <si>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</si>
  <si>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</si>
  <si>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</si>
  <si>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</si>
  <si>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</si>
  <si>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</si>
  <si>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</si>
  <si>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</si>
  <si>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</si>
  <si>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</si>
  <si>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</si>
  <si>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</si>
  <si>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</si>
  <si>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</si>
  <si>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</si>
  <si>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</si>
  <si>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</si>
  <si>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</si>
  <si>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</si>
  <si>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</si>
  <si>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</si>
  <si>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</si>
  <si>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</si>
  <si>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</si>
  <si>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</si>
  <si>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</si>
  <si>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</si>
  <si>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</si>
  <si>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</si>
  <si>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</si>
  <si>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</si>
  <si>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</si>
  <si>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</si>
  <si>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</si>
  <si>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</si>
  <si>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</si>
  <si>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</si>
  <si>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</si>
  <si>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</si>
  <si>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</si>
  <si>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</si>
  <si>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</si>
  <si>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</si>
  <si>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</si>
  <si>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</si>
  <si>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</si>
  <si>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</si>
  <si>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</si>
  <si>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</si>
  <si>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</si>
  <si>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</si>
  <si>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</si>
  <si>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</si>
  <si>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</si>
  <si>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</si>
  <si>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</si>
  <si>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</si>
  <si>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</si>
  <si>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</si>
  <si>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</si>
  <si>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</si>
  <si>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</si>
  <si>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</si>
  <si>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</si>
  <si>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</si>
  <si>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</si>
  <si>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</si>
  <si>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</si>
  <si>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</si>
  <si>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</si>
  <si>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</si>
  <si>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</si>
  <si>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</si>
  <si>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</si>
  <si>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</si>
  <si>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</si>
  <si>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</si>
  <si>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</si>
  <si>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</si>
  <si>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</si>
  <si>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</si>
  <si>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</si>
  <si>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</si>
  <si>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</si>
  <si>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</si>
  <si>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</si>
  <si>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</si>
  <si>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</si>
  <si>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</si>
  <si>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</si>
  <si>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</si>
  <si>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</si>
  <si>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</si>
  <si>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</si>
  <si>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</si>
  <si>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</si>
  <si>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</si>
  <si>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</si>
  <si>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</si>
  <si>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</si>
  <si>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</si>
  <si>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</si>
  <si>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</si>
  <si>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</si>
  <si>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</si>
  <si>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</si>
  <si>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</si>
  <si>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</si>
  <si>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</si>
  <si>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</si>
  <si>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</si>
  <si>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</si>
  <si>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</si>
  <si>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</si>
  <si>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</si>
  <si>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</si>
  <si>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</si>
  <si>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</si>
  <si>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</si>
  <si>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</si>
  <si>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</si>
  <si>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</si>
  <si>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</si>
  <si>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</si>
  <si>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</si>
  <si>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</si>
  <si>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</si>
  <si>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</si>
  <si>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</si>
  <si>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</si>
  <si>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</si>
  <si>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</si>
  <si>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</si>
  <si>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</si>
  <si>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</si>
  <si>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</si>
  <si>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</si>
  <si>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</si>
  <si>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</si>
  <si>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</si>
  <si>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</si>
  <si>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</si>
  <si>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</si>
  <si>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</si>
  <si>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</si>
  <si>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</si>
  <si>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</si>
  <si>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</si>
  <si>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</si>
  <si>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</si>
  <si>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</si>
  <si>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</si>
  <si>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</si>
  <si>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</si>
  <si>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</si>
  <si>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</si>
  <si>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</si>
  <si>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</si>
  <si>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</si>
  <si>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</si>
  <si>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</si>
  <si>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</si>
  <si>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</si>
  <si>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</si>
  <si>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</si>
  <si>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</si>
  <si>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</si>
  <si>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</si>
  <si>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</si>
  <si>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</si>
  <si>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</si>
  <si>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</si>
  <si>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</si>
  <si>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</si>
  <si>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</si>
  <si>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</si>
  <si>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</si>
  <si>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</si>
  <si>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</si>
  <si>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</si>
  <si>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</si>
  <si>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</si>
  <si>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</si>
  <si>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</si>
  <si>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</si>
  <si>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</si>
  <si>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</si>
  <si>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</si>
  <si>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</si>
  <si>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</si>
  <si>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</si>
  <si>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</si>
  <si>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</si>
  <si>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</si>
  <si>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</si>
  <si>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</si>
  <si>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</si>
  <si>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</si>
  <si>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</si>
  <si>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</si>
  <si>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</si>
  <si>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</si>
  <si>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</si>
  <si>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</si>
  <si>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</si>
  <si>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</si>
  <si>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</si>
  <si>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</si>
  <si>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</si>
  <si>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</si>
  <si>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</si>
  <si>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</si>
  <si>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</si>
  <si>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</si>
  <si>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</si>
  <si>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</si>
  <si>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</si>
  <si>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</si>
  <si>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</si>
  <si>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</si>
  <si>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</si>
  <si>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</si>
  <si>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</si>
  <si>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</si>
  <si>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</si>
  <si>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</si>
  <si>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</si>
  <si>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</si>
  <si>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</si>
  <si>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</si>
  <si>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</si>
  <si>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</si>
  <si>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</si>
  <si>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</si>
  <si>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</si>
  <si>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</si>
  <si>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</si>
  <si>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</si>
  <si>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</si>
  <si>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</si>
  <si>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</si>
  <si>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</si>
  <si>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</si>
  <si>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</si>
  <si>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</si>
  <si>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</si>
  <si>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</si>
  <si>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</si>
  <si>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</si>
  <si>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</si>
  <si>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</si>
  <si>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</si>
  <si>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</si>
  <si>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</si>
  <si>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</si>
  <si>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</si>
  <si>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</si>
  <si>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</si>
  <si>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</si>
  <si>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</si>
  <si>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</si>
  <si>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</si>
  <si>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</si>
  <si>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</si>
  <si>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</si>
  <si>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</si>
  <si>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</si>
  <si>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</si>
  <si>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</si>
  <si>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</si>
  <si>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</si>
  <si>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</si>
  <si>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</si>
  <si>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</si>
  <si>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</si>
  <si>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</si>
  <si>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</si>
  <si>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</si>
  <si>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</si>
  <si>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</si>
  <si>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</si>
  <si>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</si>
  <si>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</si>
  <si>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</si>
  <si>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</si>
  <si>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</si>
  <si>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</si>
  <si>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</si>
  <si>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</si>
  <si>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</si>
  <si>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</si>
  <si>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</si>
  <si>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</si>
  <si>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</si>
  <si>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</si>
  <si>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</si>
  <si>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</si>
  <si>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</si>
  <si>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</si>
  <si>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</si>
  <si>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</si>
  <si>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</si>
  <si>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</si>
  <si>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</si>
  <si>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</si>
  <si>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</si>
  <si>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</si>
  <si>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</si>
  <si>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</si>
  <si>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</si>
  <si>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</si>
  <si>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</si>
  <si>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</si>
  <si>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</si>
  <si>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</si>
  <si>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</si>
  <si>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</si>
  <si>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</si>
  <si>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</si>
  <si>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</si>
  <si>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</si>
  <si>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</si>
  <si>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</si>
  <si>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</si>
  <si>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</si>
  <si>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</si>
  <si>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</si>
  <si>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</si>
  <si>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</si>
  <si>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</si>
  <si>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</si>
  <si>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</si>
  <si>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</si>
  <si>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</si>
  <si>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</si>
  <si>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</si>
  <si>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</si>
  <si>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</si>
  <si>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</si>
  <si>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</si>
  <si>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</si>
  <si>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</si>
  <si>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</si>
  <si>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</si>
  <si>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</si>
  <si>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</si>
  <si>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</si>
  <si>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</si>
  <si>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</si>
  <si>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</si>
  <si>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</si>
  <si>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</si>
  <si>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</si>
  <si>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</si>
  <si>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</si>
  <si>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</si>
  <si>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</si>
  <si>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</si>
  <si>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</si>
  <si>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</si>
  <si>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</si>
  <si>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</si>
  <si>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</si>
  <si>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</si>
  <si>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</si>
  <si>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</si>
  <si>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</si>
  <si>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</si>
  <si>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</si>
  <si>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</si>
  <si>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</si>
  <si>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</si>
  <si>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</si>
  <si>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</si>
  <si>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</si>
  <si>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</si>
  <si>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</si>
  <si>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</si>
  <si>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</si>
  <si>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</si>
  <si>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</si>
  <si>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</si>
  <si>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</si>
  <si>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</si>
  <si>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</si>
  <si>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</si>
  <si>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</si>
  <si>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</si>
  <si>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</si>
  <si>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</si>
  <si>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</si>
  <si>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</si>
  <si>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</si>
  <si>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</si>
  <si>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</si>
  <si>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</si>
  <si>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</si>
  <si>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</si>
  <si>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</si>
  <si>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</si>
  <si>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</si>
  <si>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</si>
  <si>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</si>
  <si>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</si>
  <si>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</si>
  <si>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</si>
  <si>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</si>
  <si>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</si>
  <si>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</si>
  <si>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</si>
  <si>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</si>
  <si>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</si>
  <si>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</si>
  <si>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</si>
  <si>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</si>
  <si>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</si>
  <si>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</si>
  <si>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</si>
  <si>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</si>
  <si>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</si>
  <si>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</si>
  <si>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</si>
  <si>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</si>
  <si>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</si>
  <si>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</si>
  <si>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</si>
  <si>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</si>
  <si>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</si>
  <si>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</si>
  <si>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</si>
  <si>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</si>
  <si>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</si>
  <si>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</si>
  <si>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</si>
  <si>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</si>
  <si>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</si>
  <si>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</si>
  <si>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</si>
  <si>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</si>
  <si>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</si>
  <si>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</si>
  <si>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</si>
  <si>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</si>
  <si>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</si>
  <si>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</si>
  <si>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</si>
  <si>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</si>
  <si>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</si>
  <si>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</si>
  <si>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</si>
  <si>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</si>
  <si>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</si>
  <si>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</si>
  <si>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</si>
  <si>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</si>
  <si>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</si>
  <si>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</si>
  <si>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</si>
  <si>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</si>
  <si>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</si>
  <si>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</si>
  <si>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</si>
  <si>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</si>
  <si>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</si>
  <si>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</si>
  <si>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</si>
  <si>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</si>
  <si>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</si>
  <si>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</si>
  <si>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</si>
  <si>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</si>
  <si>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</si>
  <si>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</si>
  <si>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</si>
  <si>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</si>
  <si>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</si>
  <si>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</si>
  <si>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</si>
  <si>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</si>
  <si>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</si>
  <si>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</si>
  <si>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</si>
  <si>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</si>
  <si>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</si>
  <si>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</si>
  <si>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</si>
  <si>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</si>
  <si>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</si>
  <si>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</si>
  <si>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</si>
  <si>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</si>
  <si>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</si>
  <si>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</si>
  <si>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</si>
  <si>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</si>
  <si>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</si>
  <si>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</si>
  <si>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</si>
  <si>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</si>
  <si>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</si>
  <si>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</si>
  <si>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</si>
  <si>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</si>
  <si>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</si>
  <si>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</si>
  <si>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</si>
  <si>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</si>
  <si>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</si>
  <si>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</si>
  <si>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</si>
  <si>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</si>
  <si>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</si>
  <si>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</si>
  <si>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</si>
  <si>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</si>
  <si>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</si>
  <si>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</si>
  <si>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</si>
  <si>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</si>
  <si>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</si>
  <si>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</si>
  <si>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</si>
  <si>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</si>
  <si>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</si>
  <si>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</si>
  <si>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</si>
  <si>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</si>
  <si>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</si>
  <si>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</si>
  <si>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</si>
  <si>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</si>
  <si>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</si>
  <si>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</si>
  <si>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</si>
  <si>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</si>
  <si>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</si>
  <si>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</si>
  <si>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</si>
  <si>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</si>
  <si>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</si>
  <si>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</si>
  <si>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</si>
  <si>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</si>
  <si>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</si>
  <si>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</si>
  <si>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</si>
  <si>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</si>
  <si>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</si>
  <si>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</si>
  <si>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</si>
  <si>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</si>
  <si>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</si>
  <si>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</si>
  <si>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</si>
  <si>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</si>
  <si>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</si>
  <si>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</si>
  <si>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</si>
  <si>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</si>
  <si>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</si>
  <si>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</si>
  <si>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</si>
  <si>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</si>
  <si>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</si>
  <si>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</si>
  <si>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</si>
  <si>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</si>
  <si>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</si>
  <si>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</si>
  <si>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</si>
  <si>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</si>
  <si>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</si>
  <si>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</si>
  <si>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</si>
  <si>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</si>
  <si>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</si>
  <si>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</si>
  <si>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</si>
  <si>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</si>
  <si>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</si>
  <si>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</si>
  <si>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</si>
  <si>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</si>
  <si>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</si>
  <si>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</si>
  <si>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</si>
  <si>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</si>
  <si>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</si>
  <si>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</si>
  <si>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</si>
  <si>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</si>
  <si>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</si>
  <si>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</si>
  <si>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</si>
  <si>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</si>
  <si>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</si>
  <si>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</si>
  <si>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</si>
  <si>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</si>
  <si>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</si>
  <si>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</si>
  <si>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</si>
  <si>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</si>
  <si>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</si>
  <si>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</si>
  <si>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</si>
  <si>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</si>
  <si>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</si>
  <si>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</si>
  <si>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</si>
  <si>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</si>
  <si>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</si>
  <si>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</si>
  <si>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</si>
  <si>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</si>
  <si>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</si>
  <si>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</si>
  <si>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</si>
  <si>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</si>
  <si>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</si>
  <si>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</si>
  <si>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</si>
  <si>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</si>
  <si>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</si>
  <si>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</si>
  <si>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</si>
  <si>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</si>
  <si>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</si>
  <si>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</si>
  <si>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</si>
  <si>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</si>
  <si>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</si>
  <si>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</si>
  <si>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</si>
  <si>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</si>
  <si>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</si>
  <si>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</si>
  <si>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</si>
  <si>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</si>
  <si>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</si>
  <si>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</si>
  <si>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</si>
  <si>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</si>
  <si>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</si>
  <si>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</si>
  <si>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</si>
  <si>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</si>
  <si>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</si>
  <si>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</si>
  <si>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</si>
  <si>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</si>
  <si>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</si>
  <si>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</si>
  <si>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</si>
  <si>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</si>
  <si>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</si>
  <si>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</si>
  <si>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</si>
  <si>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</si>
  <si>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</si>
  <si>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</si>
  <si>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</si>
  <si>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</si>
  <si>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</si>
  <si>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</si>
  <si>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</si>
  <si>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</si>
  <si>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</si>
  <si>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</si>
  <si>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</si>
  <si>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</si>
  <si>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</si>
  <si>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</si>
  <si>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</si>
  <si>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</si>
  <si>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</si>
  <si>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</si>
  <si>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</si>
  <si>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</si>
  <si>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</si>
  <si>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</si>
  <si>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</si>
  <si>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</si>
  <si>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</si>
  <si>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</si>
  <si>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</si>
  <si>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</si>
  <si>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</si>
  <si>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</si>
  <si>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</si>
  <si>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</si>
  <si>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</si>
  <si>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</si>
  <si>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</si>
  <si>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</si>
  <si>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</si>
  <si>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</si>
  <si>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</si>
  <si>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</si>
  <si>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</si>
  <si>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</si>
  <si>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</si>
  <si>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</si>
  <si>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</si>
  <si>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</si>
  <si>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</si>
  <si>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</si>
  <si>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</si>
  <si>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</si>
  <si>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</si>
  <si>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</si>
  <si>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</si>
  <si>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</si>
  <si>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</si>
  <si>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</si>
  <si>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</si>
  <si>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</si>
  <si>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</si>
  <si>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</si>
  <si>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</si>
  <si>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</si>
  <si>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</si>
  <si>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</si>
  <si>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</si>
  <si>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</si>
  <si>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</si>
  <si>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</si>
  <si>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</si>
  <si>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</si>
  <si>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</si>
  <si>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</si>
  <si>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</si>
  <si>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</si>
  <si>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</si>
  <si>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</si>
  <si>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</si>
  <si>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</si>
  <si>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</si>
  <si>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</si>
  <si>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</si>
  <si>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</si>
  <si>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</si>
  <si>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</si>
  <si>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</si>
  <si>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</si>
  <si>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</si>
  <si>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</si>
  <si>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</si>
  <si>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</si>
  <si>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</si>
  <si>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</si>
  <si>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</si>
  <si>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</si>
  <si>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</si>
  <si>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</si>
  <si>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</si>
  <si>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</si>
  <si>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</si>
  <si>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</si>
  <si>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</si>
  <si>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</si>
  <si>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</si>
  <si>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</si>
  <si>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</si>
  <si>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</si>
  <si>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</si>
  <si>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</si>
  <si>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</si>
  <si>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</si>
  <si>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</si>
  <si>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</si>
  <si>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</si>
  <si>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</si>
  <si>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</si>
  <si>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</si>
  <si>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</si>
  <si>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</si>
  <si>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</si>
  <si>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</si>
  <si>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</si>
  <si>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</si>
  <si>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</si>
  <si>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</si>
  <si>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</si>
  <si>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</si>
  <si>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</si>
  <si>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</si>
  <si>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</si>
  <si>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</si>
  <si>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</si>
  <si>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</si>
  <si>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</si>
  <si>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</si>
  <si>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</si>
  <si>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</si>
  <si>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</si>
  <si>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</si>
  <si>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</si>
  <si>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</si>
  <si>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</si>
  <si>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</si>
  <si>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</si>
  <si>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</si>
  <si>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</si>
  <si>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</si>
  <si>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</si>
  <si>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</si>
  <si>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</si>
  <si>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</si>
  <si>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</si>
  <si>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</si>
  <si>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</si>
  <si>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</si>
  <si>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</si>
  <si>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</si>
  <si>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</si>
  <si>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</si>
  <si>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</si>
  <si>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</si>
  <si>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</si>
  <si>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</si>
  <si>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</si>
  <si>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</si>
  <si>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</si>
  <si>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</si>
  <si>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</si>
  <si>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</si>
  <si>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</si>
  <si>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</si>
  <si>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</si>
  <si>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</si>
  <si>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</si>
  <si>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</si>
  <si>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</si>
  <si>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</si>
  <si>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</si>
  <si>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</si>
  <si>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</si>
  <si>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</si>
  <si>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</si>
  <si>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</si>
  <si>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</si>
  <si>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</si>
  <si>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</si>
  <si>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</si>
  <si>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</si>
  <si>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</si>
  <si>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</si>
  <si>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</si>
  <si>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</si>
  <si>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</si>
  <si>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</si>
  <si>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</si>
  <si>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</si>
  <si>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</si>
  <si>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</si>
  <si>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</si>
  <si>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</si>
  <si>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</si>
  <si>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</si>
  <si>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</si>
  <si>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</si>
  <si>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</si>
  <si>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</si>
  <si>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</si>
  <si>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</si>
  <si>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</si>
  <si>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</si>
  <si>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</si>
  <si>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</si>
  <si>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</si>
  <si>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</si>
  <si>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</si>
  <si>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</si>
  <si>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</si>
  <si>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</si>
  <si>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</si>
  <si>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</si>
  <si>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</si>
  <si>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</si>
  <si>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</si>
  <si>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</si>
  <si>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</si>
  <si>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</si>
  <si>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</si>
  <si>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</si>
  <si>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</si>
  <si>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</si>
  <si>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</si>
  <si>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</si>
  <si>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</si>
  <si>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</si>
  <si>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</si>
  <si>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</si>
  <si>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</si>
  <si>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</si>
  <si>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</si>
  <si>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</si>
  <si>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</si>
  <si>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</si>
  <si>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</si>
  <si>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</si>
  <si>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</si>
  <si>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</si>
  <si>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</si>
  <si>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</si>
  <si>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</si>
  <si>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</si>
  <si>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</si>
  <si>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</si>
  <si>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</si>
  <si>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</si>
  <si>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</si>
  <si>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</si>
  <si>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</si>
  <si>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</si>
  <si>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</si>
  <si>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</si>
  <si>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</si>
  <si>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</si>
  <si>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</si>
  <si>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</si>
  <si>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</si>
  <si>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</si>
  <si>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</si>
  <si>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</si>
  <si>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</si>
  <si>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</si>
  <si>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</si>
  <si>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</si>
  <si>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</si>
  <si>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</si>
  <si>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</si>
  <si>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</si>
  <si>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</si>
  <si>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</si>
  <si>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</si>
  <si>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</si>
  <si>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</si>
  <si>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</si>
  <si>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</si>
  <si>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</si>
  <si>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</si>
  <si>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</si>
  <si>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</si>
  <si>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</si>
  <si>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</si>
  <si>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</si>
  <si>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</si>
  <si>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</si>
  <si>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</si>
  <si>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</si>
  <si>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</si>
  <si>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</si>
  <si>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</si>
  <si>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</si>
  <si>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</si>
  <si>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</si>
  <si>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</si>
  <si>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</si>
  <si>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</si>
  <si>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</si>
  <si>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</si>
  <si>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</si>
  <si>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</si>
  <si>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</si>
  <si>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</si>
  <si>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</si>
  <si>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</si>
  <si>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</si>
  <si>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</si>
  <si>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</si>
  <si>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</si>
  <si>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</si>
  <si>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</si>
  <si>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</si>
  <si>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</si>
  <si>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</si>
  <si>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</si>
  <si>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</si>
  <si>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</si>
  <si>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</si>
  <si>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</si>
  <si>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</si>
  <si>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</si>
  <si>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</si>
  <si>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</si>
  <si>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</si>
  <si>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</si>
  <si>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</si>
  <si>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</si>
  <si>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</si>
  <si>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</si>
  <si>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</si>
  <si>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</si>
  <si>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</si>
  <si>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</si>
  <si>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</si>
  <si>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</si>
  <si>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</si>
  <si>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</si>
  <si>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</si>
  <si>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</si>
  <si>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</si>
  <si>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</si>
  <si>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</si>
  <si>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</si>
  <si>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</si>
  <si>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</si>
  <si>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</si>
  <si>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</si>
  <si>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</si>
  <si>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</si>
  <si>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</si>
  <si>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</si>
  <si>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</si>
  <si>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</si>
  <si>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</si>
  <si>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</si>
  <si>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</si>
  <si>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</si>
  <si>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</si>
  <si>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</si>
  <si>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</si>
  <si>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</si>
  <si>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</si>
  <si>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</si>
  <si>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</si>
  <si>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</si>
  <si>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</si>
  <si>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</si>
  <si>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</si>
  <si>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</si>
  <si>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</si>
  <si>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</si>
  <si>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</si>
  <si>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</si>
  <si>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</si>
  <si>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</si>
  <si>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</si>
  <si>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</si>
  <si>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</si>
  <si>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</si>
  <si>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</si>
  <si>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</si>
  <si>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</si>
  <si>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</si>
  <si>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</si>
  <si>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</si>
  <si>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</si>
  <si>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</si>
  <si>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</si>
  <si>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</si>
  <si>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</si>
  <si>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</si>
  <si>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</si>
  <si>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</si>
  <si>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</si>
  <si>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</si>
  <si>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</si>
  <si>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</si>
  <si>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</si>
  <si>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</si>
  <si>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</si>
  <si>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</si>
  <si>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</si>
  <si>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</si>
  <si>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</si>
  <si>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</si>
  <si>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</si>
  <si>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</si>
  <si>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</si>
  <si>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</si>
  <si>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</si>
  <si>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</si>
  <si>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</si>
  <si>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</si>
  <si>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</si>
  <si>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</si>
  <si>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</si>
  <si>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</si>
  <si>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</si>
  <si>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</si>
  <si>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</si>
  <si>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</si>
  <si>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</si>
  <si>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</si>
  <si>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</si>
  <si>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</si>
  <si>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</si>
  <si>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</si>
  <si>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</si>
  <si>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</si>
  <si>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</si>
  <si>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</si>
  <si>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</si>
  <si>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</si>
  <si>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</si>
  <si>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</si>
  <si>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</si>
  <si>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</si>
  <si>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</si>
  <si>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</si>
  <si>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</si>
  <si>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</si>
  <si>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</si>
  <si>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</si>
  <si>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</si>
  <si>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</si>
  <si>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</si>
  <si>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</si>
  <si>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</si>
  <si>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</si>
  <si>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</si>
  <si>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</si>
  <si>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</si>
  <si>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</si>
  <si>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</si>
  <si>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</si>
  <si>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</si>
  <si>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</si>
  <si>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</si>
  <si>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</si>
  <si>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</si>
  <si>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</si>
  <si>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</si>
  <si>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</si>
  <si>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</si>
  <si>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</si>
  <si>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</si>
  <si>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</si>
  <si>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</si>
  <si>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</si>
  <si>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</si>
  <si>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</si>
  <si>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</si>
  <si>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</si>
  <si>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</si>
  <si>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</si>
  <si>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</si>
  <si>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</si>
  <si>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</si>
  <si>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</si>
  <si>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</si>
  <si>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</si>
  <si>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</si>
  <si>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</si>
  <si>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</si>
  <si>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</si>
  <si>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</si>
  <si>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</si>
  <si>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</si>
  <si>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</si>
  <si>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</si>
  <si>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</si>
  <si>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</si>
  <si>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</si>
  <si>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</si>
  <si>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</si>
  <si>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</si>
  <si>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</si>
  <si>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</si>
  <si>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</si>
  <si>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</si>
  <si>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</si>
  <si>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</si>
  <si>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</si>
  <si>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</si>
  <si>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</si>
  <si>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</si>
  <si>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</si>
  <si>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</si>
  <si>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</si>
  <si>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</si>
  <si>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</si>
  <si>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</si>
  <si>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</si>
  <si>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</si>
  <si>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</si>
  <si>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</si>
  <si>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</si>
  <si>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</si>
  <si>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</si>
  <si>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</si>
  <si>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</si>
  <si>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</si>
  <si>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</si>
  <si>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</si>
  <si>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</si>
  <si>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</si>
  <si>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</si>
  <si>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</si>
  <si>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</si>
  <si>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</si>
  <si>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</si>
  <si>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</si>
  <si>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</si>
  <si>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</si>
  <si>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</si>
  <si>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</si>
  <si>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</si>
  <si>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</si>
  <si>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</si>
  <si>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</si>
  <si>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</si>
  <si>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</si>
  <si>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</si>
  <si>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</si>
  <si>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</si>
  <si>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</si>
  <si>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</si>
  <si>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</si>
  <si>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</si>
  <si>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</si>
  <si>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</si>
  <si>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</si>
  <si>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</si>
  <si>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</si>
  <si>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</si>
  <si>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</si>
  <si>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</si>
  <si>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</si>
  <si>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</si>
  <si>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</si>
  <si>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</si>
  <si>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</si>
  <si>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</si>
  <si>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</si>
  <si>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</si>
  <si>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</si>
  <si>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</si>
  <si>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</si>
  <si>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</si>
  <si>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</si>
  <si>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</si>
  <si>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</si>
  <si>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</si>
  <si>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</si>
  <si>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</si>
  <si>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</si>
  <si>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</si>
  <si>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</si>
  <si>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</si>
  <si>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</si>
  <si>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</si>
  <si>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</si>
  <si>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</si>
  <si>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</si>
  <si>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</si>
  <si>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</si>
  <si>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</si>
  <si>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</si>
  <si>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</si>
  <si>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</si>
  <si>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</si>
  <si>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</si>
  <si>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</si>
  <si>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</si>
  <si>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</si>
  <si>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</si>
  <si>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</si>
  <si>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</si>
  <si>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</si>
  <si>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</si>
  <si>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</si>
  <si>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</si>
  <si>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</si>
  <si>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</si>
  <si>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</si>
  <si>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</si>
  <si>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</si>
  <si>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</si>
  <si>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</si>
  <si>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</si>
  <si>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</si>
  <si>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</si>
  <si>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</si>
  <si>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</si>
  <si>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</si>
  <si>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</si>
  <si>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</si>
  <si>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</si>
  <si>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</si>
  <si>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</si>
  <si>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</si>
  <si>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</si>
  <si>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</si>
  <si>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</si>
  <si>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</si>
  <si>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</si>
  <si>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</si>
  <si>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</si>
  <si>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</si>
  <si>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</si>
  <si>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</si>
  <si>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</si>
  <si>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</si>
  <si>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</si>
  <si>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</si>
  <si>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</si>
  <si>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</si>
  <si>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</si>
  <si>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</si>
  <si>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</si>
  <si>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</si>
  <si>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</si>
  <si>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</si>
  <si>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</si>
  <si>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</si>
  <si>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</si>
  <si>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</si>
  <si>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</si>
  <si>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</si>
  <si>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</si>
  <si>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</si>
  <si>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</si>
  <si>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</si>
  <si>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</si>
  <si>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</si>
  <si>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</si>
  <si>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</si>
  <si>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</si>
  <si>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</si>
  <si>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</si>
  <si>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</si>
  <si>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</si>
  <si>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</si>
  <si>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</si>
  <si>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</si>
  <si>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</si>
  <si>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</si>
  <si>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</si>
  <si>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</si>
  <si>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</si>
  <si>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</si>
  <si>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</si>
  <si>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</si>
  <si>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</si>
  <si>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</si>
  <si>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</si>
  <si>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</si>
  <si>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</si>
  <si>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</si>
  <si>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</si>
  <si>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</si>
  <si>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</si>
  <si>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</si>
  <si>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</si>
  <si>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</si>
  <si>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</si>
  <si>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</si>
  <si>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</si>
  <si>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</si>
  <si>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</si>
  <si>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</si>
  <si>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</si>
  <si>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</si>
  <si>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</si>
  <si>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</si>
  <si>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</si>
  <si>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</si>
  <si>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</si>
  <si>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</si>
  <si>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</si>
  <si>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</si>
  <si>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</si>
  <si>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</si>
  <si>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</si>
  <si>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</si>
  <si>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</si>
  <si>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</si>
  <si>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</si>
  <si>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</si>
  <si>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</si>
  <si>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</si>
  <si>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</si>
  <si>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</si>
  <si>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</si>
  <si>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</si>
  <si>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</si>
  <si>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</si>
  <si>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</si>
  <si>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</si>
  <si>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</si>
  <si>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</si>
  <si>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</si>
  <si>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</si>
  <si>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</si>
  <si>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</si>
  <si>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</si>
  <si>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</si>
  <si>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</si>
  <si>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</si>
  <si>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</si>
  <si>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</si>
  <si>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</si>
  <si>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</si>
  <si>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</si>
  <si>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</si>
  <si>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</si>
  <si>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</si>
  <si>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</si>
  <si>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</si>
  <si>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</si>
  <si>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</si>
  <si>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</si>
  <si>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</si>
  <si>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</si>
  <si>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</si>
  <si>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</si>
  <si>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</si>
  <si>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</si>
  <si>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</si>
  <si>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</si>
  <si>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</si>
  <si>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</si>
  <si>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</si>
  <si>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</si>
  <si>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</si>
  <si>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</si>
  <si>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</si>
  <si>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</si>
  <si>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</si>
  <si>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</si>
  <si>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</si>
  <si>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</si>
  <si>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</si>
  <si>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</si>
  <si>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</si>
  <si>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</si>
  <si>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</si>
  <si>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</si>
  <si>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</si>
  <si>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</si>
  <si>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</si>
  <si>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</si>
  <si>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</si>
  <si>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</si>
  <si>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</si>
  <si>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</si>
  <si>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</si>
  <si>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</si>
  <si>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</si>
  <si>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</si>
  <si>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</si>
  <si>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</si>
  <si>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</si>
  <si>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</si>
  <si>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</si>
  <si>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</si>
  <si>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</si>
  <si>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</si>
  <si>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</si>
  <si>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</si>
  <si>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</si>
  <si>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</si>
  <si>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</si>
  <si>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</si>
  <si>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</si>
  <si>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</si>
  <si>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</si>
  <si>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</si>
  <si>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</si>
  <si>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</si>
  <si>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</si>
  <si>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</si>
  <si>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</si>
  <si>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</si>
  <si>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</si>
  <si>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</si>
  <si>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</si>
  <si>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</si>
  <si>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</si>
  <si>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</si>
  <si>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</si>
  <si>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</si>
  <si>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</si>
  <si>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</si>
  <si>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</si>
  <si>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</si>
  <si>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</si>
  <si>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</si>
  <si>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</si>
  <si>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</si>
  <si>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</si>
  <si>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</si>
  <si>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</si>
  <si>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</si>
  <si>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</si>
  <si>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</si>
  <si>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</si>
  <si>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</si>
  <si>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</si>
  <si>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</si>
  <si>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</si>
  <si>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</si>
  <si>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</si>
  <si>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</si>
  <si>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</si>
  <si>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</si>
  <si>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</si>
  <si>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</si>
  <si>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</si>
  <si>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</si>
  <si>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</si>
  <si>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</si>
  <si>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</si>
  <si>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</si>
  <si>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</si>
  <si>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</si>
  <si>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</si>
  <si>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</si>
  <si>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</si>
  <si>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</si>
  <si>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</si>
  <si>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</si>
  <si>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</si>
  <si>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</si>
  <si>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</si>
  <si>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</si>
  <si>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</si>
  <si>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</si>
  <si>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</si>
  <si>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</si>
  <si>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</si>
  <si>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</si>
  <si>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</si>
  <si>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</si>
  <si>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</si>
  <si>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</si>
  <si>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</si>
  <si>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</si>
  <si>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</si>
  <si>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</si>
  <si>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</si>
  <si>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</si>
  <si>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</si>
  <si>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</si>
  <si>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</si>
  <si>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</si>
  <si>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</si>
  <si>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</si>
  <si>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</si>
  <si>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</si>
  <si>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</si>
  <si>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</si>
  <si>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</si>
  <si>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</si>
  <si>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</si>
  <si>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</si>
  <si>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</si>
  <si>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</si>
  <si>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</si>
  <si>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</si>
  <si>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</si>
  <si>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</si>
  <si>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</si>
  <si>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</si>
  <si>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</si>
  <si>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</si>
  <si>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</si>
  <si>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</si>
  <si>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</si>
  <si>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</si>
  <si>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</si>
  <si>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</si>
  <si>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</si>
  <si>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</si>
  <si>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</si>
  <si>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</si>
  <si>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</si>
  <si>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</si>
  <si>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</si>
  <si>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</si>
  <si>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</si>
  <si>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</si>
  <si>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</si>
  <si>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</si>
  <si>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</si>
  <si>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</si>
  <si>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</si>
  <si>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</si>
  <si>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</si>
  <si>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</si>
  <si>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</si>
  <si>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</si>
  <si>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</si>
  <si>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</si>
  <si>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</si>
  <si>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</si>
  <si>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</si>
  <si>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</si>
  <si>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</si>
  <si>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</si>
  <si>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</si>
  <si>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</si>
  <si>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</si>
  <si>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</si>
  <si>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</si>
  <si>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</si>
  <si>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</si>
  <si>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</si>
  <si>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</si>
  <si>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</si>
  <si>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</si>
  <si>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</si>
  <si>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</si>
  <si>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</si>
  <si>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</si>
  <si>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</si>
  <si>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</si>
  <si>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</si>
  <si>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</si>
  <si>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</si>
  <si>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</si>
  <si>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</si>
  <si>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</si>
  <si>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</si>
  <si>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</si>
  <si>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</si>
  <si>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</si>
  <si>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</si>
  <si>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</si>
  <si>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</si>
  <si>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</si>
  <si>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</si>
  <si>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</si>
  <si>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</si>
  <si>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</si>
  <si>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</si>
  <si>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</si>
  <si>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</si>
  <si>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</si>
  <si>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</si>
  <si>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</si>
  <si>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</si>
  <si>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</si>
  <si>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</si>
  <si>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</si>
  <si>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</si>
  <si>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</si>
  <si>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</si>
  <si>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</si>
  <si>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</si>
  <si>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</si>
  <si>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</si>
  <si>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</si>
  <si>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</si>
  <si>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</si>
  <si>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</si>
  <si>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</si>
  <si>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</si>
  <si>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</si>
  <si>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</si>
  <si>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</si>
  <si>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</si>
  <si>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</si>
  <si>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</si>
  <si>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</si>
  <si>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</si>
  <si>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</si>
  <si>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</si>
  <si>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</si>
  <si>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</si>
  <si>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</si>
  <si>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</si>
  <si>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</si>
  <si>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</si>
  <si>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</si>
  <si>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</si>
  <si>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</si>
  <si>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</si>
  <si>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</si>
  <si>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</si>
  <si>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</si>
  <si>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</si>
  <si>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</si>
  <si>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</si>
  <si>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</si>
  <si>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</si>
  <si>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</si>
  <si>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</si>
  <si>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</si>
  <si>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</si>
  <si>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</si>
  <si>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</si>
  <si>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</si>
  <si>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</si>
  <si>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</si>
  <si>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</si>
  <si>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</si>
  <si>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</si>
  <si>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</si>
  <si>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</si>
  <si>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</si>
  <si>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</si>
  <si>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</si>
  <si>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</si>
  <si>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</si>
  <si>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</si>
  <si>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</si>
  <si>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</si>
  <si>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</si>
  <si>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</si>
  <si>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</si>
  <si>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</si>
  <si>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</si>
  <si>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</si>
  <si>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</si>
  <si>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</si>
  <si>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</si>
  <si>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</si>
  <si>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</si>
  <si>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</si>
  <si>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</si>
  <si>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</si>
  <si>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</si>
  <si>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</si>
  <si>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</si>
  <si>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</si>
  <si>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</si>
  <si>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</si>
  <si>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</si>
  <si>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</si>
  <si>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</si>
  <si>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</si>
  <si>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</si>
  <si>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</si>
  <si>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</si>
  <si>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</si>
  <si>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</si>
  <si>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</si>
  <si>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</si>
  <si>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</si>
  <si>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</si>
  <si>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</si>
  <si>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</si>
  <si>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</si>
  <si>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</si>
  <si>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</si>
  <si>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</si>
  <si>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</si>
  <si>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</si>
  <si>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</si>
  <si>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</si>
  <si>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</si>
  <si>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</si>
  <si>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</si>
  <si>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</si>
  <si>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</si>
  <si>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</si>
  <si>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</si>
  <si>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</si>
  <si>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</si>
  <si>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</si>
  <si>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</si>
  <si>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</si>
  <si>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</si>
  <si>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</si>
  <si>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</si>
  <si>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</si>
  <si>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</si>
  <si>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</si>
  <si>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</si>
  <si>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</si>
  <si>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</si>
  <si>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</si>
  <si>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</si>
  <si>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</si>
  <si>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</si>
  <si>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</si>
  <si>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</si>
  <si>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</si>
  <si>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</si>
  <si>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</si>
  <si>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</si>
  <si>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</si>
  <si>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</si>
  <si>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</si>
  <si>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</si>
  <si>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</si>
  <si>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</si>
  <si>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</si>
  <si>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</si>
  <si>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</si>
  <si>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</si>
  <si>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</si>
  <si>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</si>
  <si>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</si>
  <si>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</si>
  <si>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</si>
  <si>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</si>
  <si>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</si>
  <si>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</si>
  <si>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</si>
  <si>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</si>
  <si>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</si>
  <si>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</si>
  <si>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</si>
  <si>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</si>
  <si>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</si>
  <si>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</si>
  <si>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</si>
  <si>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</si>
  <si>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</si>
  <si>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</si>
  <si>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</si>
  <si>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</si>
  <si>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</si>
  <si>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</si>
  <si>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</si>
  <si>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</si>
  <si>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</si>
  <si>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</si>
  <si>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</si>
  <si>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</si>
  <si>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</si>
  <si>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</si>
  <si>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</si>
  <si>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</si>
  <si>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</si>
  <si>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</si>
  <si>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</si>
  <si>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</si>
  <si>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</si>
  <si>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</si>
  <si>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</si>
  <si>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</si>
  <si>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</si>
  <si>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</si>
  <si>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</si>
  <si>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</si>
  <si>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</si>
  <si>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</si>
  <si>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</si>
  <si>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</si>
  <si>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</si>
  <si>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</si>
  <si>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</si>
  <si>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</si>
  <si>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</si>
  <si>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</si>
  <si>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</si>
  <si>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</si>
  <si>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</si>
  <si>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</si>
  <si>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</si>
  <si>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</si>
  <si>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</si>
  <si>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</si>
  <si>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</si>
  <si>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</si>
  <si>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</si>
  <si>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</si>
  <si>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</si>
  <si>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</si>
  <si>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</si>
  <si>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</si>
  <si>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</si>
  <si>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</si>
  <si>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</si>
  <si>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</si>
  <si>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</si>
  <si>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</si>
  <si>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</si>
  <si>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</si>
  <si>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</si>
  <si>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</si>
  <si>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</si>
  <si>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</si>
  <si>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</si>
  <si>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</si>
  <si>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</si>
  <si>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</si>
  <si>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</si>
  <si>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</si>
  <si>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</si>
  <si>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</si>
  <si>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</si>
  <si>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</si>
  <si>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</si>
  <si>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</si>
  <si>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</si>
  <si>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</si>
  <si>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</si>
  <si>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</si>
  <si>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</si>
  <si>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</si>
  <si>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</si>
  <si>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</si>
  <si>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</si>
  <si>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</si>
  <si>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</si>
  <si>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</si>
  <si>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</si>
  <si>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</si>
  <si>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</si>
  <si>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</si>
  <si>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</si>
  <si>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</si>
  <si>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</si>
  <si>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</si>
  <si>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</si>
  <si>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</si>
  <si>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</si>
  <si>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</si>
  <si>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</si>
  <si>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</si>
  <si>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</si>
  <si>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</si>
  <si>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</si>
  <si>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</si>
  <si>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</si>
  <si>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</si>
  <si>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</si>
  <si>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</si>
  <si>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</si>
  <si>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</si>
  <si>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</si>
  <si>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</si>
  <si>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</si>
  <si>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</si>
  <si>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</si>
  <si>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</si>
  <si>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</si>
  <si>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</si>
  <si>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</si>
  <si>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</si>
  <si>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</si>
  <si>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</si>
  <si>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</si>
  <si>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</si>
  <si>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</si>
  <si>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</si>
  <si>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</si>
  <si>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</si>
  <si>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</si>
  <si>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</si>
  <si>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</si>
  <si>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</si>
  <si>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</si>
  <si>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</si>
  <si>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</si>
  <si>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</si>
  <si>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</si>
  <si>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</si>
  <si>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</si>
  <si>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</si>
  <si>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</si>
  <si>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</si>
  <si>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</si>
  <si>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</si>
  <si>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</si>
  <si>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</si>
  <si>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</si>
  <si>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</si>
  <si>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</si>
  <si>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</si>
  <si>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</si>
  <si>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</si>
  <si>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</si>
  <si>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</si>
  <si>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</si>
  <si>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</si>
  <si>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</si>
  <si>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</si>
  <si>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</si>
  <si>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</si>
  <si>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</si>
  <si>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</si>
  <si>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</si>
  <si>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</si>
  <si>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</si>
  <si>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</si>
  <si>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</si>
  <si>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</si>
  <si>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</si>
  <si>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</si>
  <si>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</si>
  <si>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</si>
  <si>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</si>
  <si>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</si>
  <si>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</si>
  <si>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</si>
  <si>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</si>
  <si>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</si>
  <si>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</si>
  <si>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</si>
  <si>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</si>
  <si>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</si>
  <si>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</si>
  <si>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</si>
  <si>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</si>
  <si>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</si>
  <si>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</si>
  <si>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</si>
  <si>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</si>
  <si>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</si>
  <si>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</si>
  <si>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</si>
  <si>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</si>
  <si>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</si>
  <si>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</si>
  <si>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</si>
  <si>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</si>
  <si>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</si>
  <si>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</si>
  <si>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</si>
  <si>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</si>
  <si>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</si>
  <si>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</si>
  <si>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</si>
  <si>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</si>
  <si>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</si>
  <si>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</si>
  <si>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</si>
  <si>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</si>
  <si>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</si>
  <si>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</si>
  <si>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</si>
  <si>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</si>
  <si>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</si>
  <si>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</si>
  <si>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</si>
  <si>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</si>
  <si>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</si>
  <si>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</si>
  <si>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</si>
  <si>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</si>
  <si>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</si>
  <si>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</si>
  <si>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</si>
  <si>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</si>
  <si>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</si>
  <si>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</si>
  <si>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</si>
  <si>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</si>
  <si>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</si>
  <si>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</si>
  <si>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</si>
  <si>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</si>
  <si>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</si>
  <si>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</si>
  <si>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</si>
  <si>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</si>
  <si>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</si>
  <si>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</si>
  <si>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</si>
  <si>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</si>
  <si>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</si>
  <si>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</si>
  <si>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</si>
  <si>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</si>
  <si>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</si>
  <si>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</si>
  <si>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</si>
  <si>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</si>
  <si>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</si>
  <si>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</si>
  <si>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</si>
  <si>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</si>
  <si>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</si>
  <si>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</si>
  <si>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</si>
  <si>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</si>
  <si>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</si>
  <si>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</si>
  <si>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</si>
  <si>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</si>
  <si>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</si>
  <si>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</si>
  <si>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</si>
  <si>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</si>
  <si>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</si>
  <si>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</si>
  <si>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</si>
  <si>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</si>
  <si>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</si>
  <si>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</si>
  <si>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</si>
  <si>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</si>
  <si>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</si>
  <si>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</si>
  <si>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</si>
  <si>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</si>
  <si>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</si>
  <si>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</si>
  <si>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</si>
  <si>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</si>
  <si>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</si>
  <si>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</si>
  <si>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</si>
  <si>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</si>
  <si>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</si>
  <si>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</si>
  <si>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</si>
  <si>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</si>
  <si>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</si>
  <si>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</si>
  <si>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</si>
  <si>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</si>
  <si>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</si>
  <si>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</si>
  <si>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</si>
  <si>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</si>
  <si>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</si>
  <si>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</si>
  <si>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</si>
  <si>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</si>
  <si>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</si>
  <si>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</si>
  <si>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</si>
  <si>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</si>
  <si>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</si>
  <si>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</si>
  <si>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</si>
  <si>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</si>
  <si>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</si>
  <si>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</si>
  <si>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</si>
  <si>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</si>
  <si>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</si>
  <si>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</si>
  <si>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</si>
  <si>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</si>
  <si>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</si>
  <si>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</si>
  <si>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</si>
  <si>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</si>
  <si>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</si>
  <si>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</si>
  <si>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</si>
  <si>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</si>
  <si>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</si>
  <si>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</si>
  <si>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</si>
  <si>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</si>
  <si>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</si>
  <si>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</si>
  <si>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</si>
  <si>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</si>
  <si>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</si>
  <si>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</si>
  <si>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</si>
  <si>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</si>
  <si>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</si>
  <si>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</si>
  <si>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</si>
  <si>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</si>
  <si>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</si>
  <si>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</si>
  <si>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</si>
  <si>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</si>
  <si>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</si>
  <si>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</si>
  <si>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</si>
  <si>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</si>
  <si>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</si>
  <si>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</si>
  <si>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</si>
  <si>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</si>
  <si>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</si>
  <si>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</si>
  <si>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</si>
  <si>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</si>
  <si>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</si>
  <si>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</si>
  <si>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</si>
  <si>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</si>
  <si>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</si>
  <si>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</si>
  <si>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</si>
  <si>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</si>
  <si>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</si>
  <si>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</si>
  <si>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</si>
  <si>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</si>
  <si>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</si>
  <si>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</si>
  <si>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</si>
  <si>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</si>
  <si>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</si>
  <si>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</si>
  <si>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</si>
  <si>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</si>
  <si>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</si>
  <si>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</si>
  <si>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</si>
  <si>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</si>
  <si>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</si>
  <si>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</si>
  <si>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</si>
  <si>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</si>
  <si>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</si>
  <si>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</si>
  <si>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</si>
  <si>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</si>
  <si>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</si>
  <si>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</si>
  <si>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</si>
  <si>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</si>
  <si>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</si>
  <si>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</si>
  <si>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</si>
  <si>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</si>
  <si>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</si>
  <si>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</si>
  <si>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</si>
  <si>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</si>
  <si>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</si>
  <si>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</si>
  <si>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</si>
  <si>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</si>
  <si>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</si>
  <si>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</si>
  <si>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</si>
  <si>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</si>
  <si>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</si>
  <si>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</si>
  <si>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</si>
  <si>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</si>
  <si>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</si>
  <si>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</si>
  <si>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</si>
  <si>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</si>
  <si>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</si>
  <si>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</si>
  <si>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</si>
  <si>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</si>
  <si>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</si>
  <si>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</si>
  <si>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</si>
  <si>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</si>
  <si>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</si>
  <si>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</si>
  <si>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</si>
  <si>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</si>
  <si>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</si>
  <si>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</si>
  <si>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</si>
  <si>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</si>
  <si>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</si>
  <si>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</si>
  <si>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</si>
  <si>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</si>
  <si>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</si>
  <si>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</si>
  <si>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</si>
  <si>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</si>
  <si>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</si>
  <si>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</si>
  <si>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</si>
  <si>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</si>
  <si>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</si>
  <si>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</si>
  <si>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</si>
  <si>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</si>
  <si>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</si>
  <si>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</si>
  <si>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</si>
  <si>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</si>
  <si>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</si>
  <si>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</si>
  <si>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</si>
  <si>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</si>
  <si>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</si>
  <si>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</si>
  <si>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</si>
  <si>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</si>
  <si>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</si>
  <si>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</si>
  <si>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</si>
  <si>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</si>
  <si>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</si>
  <si>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</si>
  <si>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</si>
  <si>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</si>
  <si>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</si>
  <si>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</si>
  <si>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</si>
  <si>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</si>
  <si>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</si>
  <si>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</si>
  <si>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</si>
  <si>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</si>
  <si>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</si>
  <si>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</si>
  <si>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</si>
  <si>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</si>
  <si>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</si>
  <si>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</si>
  <si>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</si>
  <si>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</si>
  <si>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</si>
  <si>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</si>
  <si>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</si>
  <si>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</si>
  <si>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</si>
  <si>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</si>
  <si>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</si>
  <si>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</si>
  <si>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</si>
  <si>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</si>
  <si>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</si>
  <si>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</si>
  <si>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</si>
  <si>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</si>
  <si>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</si>
  <si>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</si>
  <si>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</si>
  <si>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</si>
  <si>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</si>
  <si>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</si>
  <si>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</si>
  <si>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</si>
  <si>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</si>
  <si>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</si>
  <si>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</si>
  <si>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</si>
  <si>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</si>
  <si>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</si>
  <si>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</si>
  <si>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</si>
  <si>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</si>
  <si>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</si>
  <si>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</si>
  <si>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</si>
  <si>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</si>
  <si>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</si>
  <si>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</si>
  <si>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</si>
  <si>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</si>
  <si>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</si>
  <si>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</si>
  <si>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</si>
  <si>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</si>
  <si>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</si>
  <si>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</si>
  <si>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</si>
  <si>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</si>
  <si>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</si>
  <si>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</si>
  <si>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</si>
  <si>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</si>
  <si>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</si>
  <si>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</si>
  <si>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</si>
  <si>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</si>
  <si>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</si>
  <si>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</si>
  <si>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</si>
  <si>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</si>
  <si>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</si>
  <si>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</si>
  <si>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</si>
  <si>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</si>
  <si>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</si>
  <si>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</si>
  <si>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</si>
  <si>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</si>
  <si>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</si>
  <si>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</si>
  <si>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</si>
  <si>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</si>
  <si>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</si>
  <si>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</si>
  <si>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</si>
  <si>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</si>
  <si>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</si>
  <si>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</si>
  <si>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</si>
  <si>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</si>
  <si>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</si>
  <si>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</si>
  <si>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</si>
  <si>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</si>
  <si>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</si>
  <si>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</si>
  <si>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</si>
  <si>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</si>
  <si>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</si>
  <si>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</si>
  <si>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</si>
  <si>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</si>
  <si>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</si>
  <si>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</si>
  <si>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</si>
  <si>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</si>
  <si>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</si>
  <si>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</si>
  <si>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</si>
  <si>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</si>
  <si>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</si>
  <si>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</si>
  <si>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</si>
  <si>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</si>
  <si>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</si>
  <si>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</si>
  <si>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</si>
  <si>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</si>
  <si>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</si>
  <si>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</si>
  <si>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</si>
  <si>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</si>
  <si>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</si>
  <si>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</si>
  <si>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</si>
  <si>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</si>
  <si>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</si>
  <si>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</si>
  <si>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</si>
  <si>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</si>
  <si>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</si>
  <si>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</si>
  <si>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</si>
  <si>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</si>
  <si>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</si>
  <si>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</si>
  <si>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</si>
  <si>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</si>
  <si>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</si>
  <si>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</si>
  <si>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</si>
  <si>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</si>
  <si>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</si>
  <si>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</si>
  <si>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</si>
  <si>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</si>
  <si>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</si>
  <si>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</si>
  <si>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</si>
  <si>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</si>
  <si>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</si>
  <si>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</si>
  <si>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</si>
  <si>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</si>
  <si>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</si>
  <si>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</si>
  <si>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</si>
  <si>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</si>
  <si>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</si>
  <si>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</si>
  <si>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</si>
  <si>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</si>
  <si>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</si>
  <si>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</si>
  <si>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</si>
  <si>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</si>
  <si>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</si>
  <si>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</si>
  <si>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</si>
  <si>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</si>
  <si>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</si>
  <si>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</si>
  <si>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</si>
  <si>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</si>
  <si>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</si>
  <si>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</si>
  <si>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</si>
  <si>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</si>
  <si>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</si>
  <si>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</si>
  <si>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</si>
  <si>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</si>
  <si>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</si>
  <si>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</si>
  <si>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</si>
  <si>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</si>
  <si>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</si>
  <si>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</si>
  <si>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</si>
  <si>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</si>
  <si>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</si>
  <si>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</si>
  <si>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</si>
  <si>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</si>
  <si>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</si>
  <si>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</si>
  <si>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</si>
  <si>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</si>
  <si>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</si>
  <si>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</si>
  <si>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</si>
  <si>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</si>
  <si>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</si>
  <si>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</si>
  <si>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</si>
  <si>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</si>
  <si>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</si>
  <si>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</si>
  <si>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</si>
  <si>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</si>
  <si>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</si>
  <si>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</si>
  <si>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</si>
  <si>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</si>
  <si>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</si>
  <si>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</si>
  <si>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</si>
  <si>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</si>
  <si>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</si>
  <si>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</si>
  <si>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</si>
  <si>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</si>
  <si>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</si>
  <si>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</si>
  <si>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</si>
  <si>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</si>
  <si>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</si>
  <si>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</si>
  <si>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</si>
  <si>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</si>
  <si>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</si>
  <si>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</si>
  <si>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</si>
  <si>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</si>
  <si>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</si>
  <si>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</si>
  <si>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</si>
  <si>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</si>
  <si>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</si>
  <si>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</si>
  <si>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</si>
  <si>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</si>
  <si>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</si>
  <si>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</si>
  <si>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</si>
  <si>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</si>
  <si>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</si>
  <si>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</si>
  <si>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</si>
  <si>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</si>
  <si>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</si>
  <si>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</si>
  <si>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</si>
  <si>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</si>
  <si>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</si>
  <si>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</si>
  <si>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</si>
  <si>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</si>
  <si>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</si>
  <si>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</si>
  <si>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</si>
  <si>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</si>
  <si>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</si>
  <si>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</si>
  <si>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</si>
  <si>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</si>
  <si>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</si>
  <si>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</si>
  <si>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</si>
  <si>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</si>
  <si>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</si>
  <si>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</si>
  <si>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</si>
  <si>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</si>
  <si>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</si>
  <si>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</si>
  <si>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</si>
  <si>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</si>
  <si>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</si>
  <si>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</si>
  <si>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</si>
  <si>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</si>
  <si>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</si>
  <si>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</si>
  <si>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</si>
  <si>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</si>
  <si>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</si>
  <si>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</si>
  <si>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</si>
  <si>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</si>
  <si>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</si>
  <si>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</si>
  <si>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</si>
  <si>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</si>
  <si>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</si>
  <si>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</si>
  <si>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</si>
  <si>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</si>
  <si>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</si>
  <si>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</si>
  <si>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</si>
  <si>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</si>
  <si>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</si>
  <si>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</si>
  <si>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</si>
  <si>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</si>
  <si>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</si>
  <si>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</si>
  <si>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</si>
  <si>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</si>
  <si>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</si>
  <si>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</si>
  <si>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</si>
  <si>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</si>
  <si>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</si>
  <si>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</si>
  <si>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</si>
  <si>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</si>
  <si>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</si>
  <si>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</si>
  <si>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</si>
  <si>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</si>
  <si>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</si>
  <si>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</si>
  <si>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</si>
  <si>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</si>
  <si>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</si>
  <si>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</si>
  <si>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</si>
  <si>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</si>
  <si>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</si>
  <si>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</si>
  <si>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</si>
  <si>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</si>
  <si>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</si>
  <si>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</si>
  <si>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</si>
  <si>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</si>
  <si>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</si>
  <si>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</si>
  <si>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</si>
  <si>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</si>
  <si>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</si>
  <si>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</si>
  <si>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</si>
  <si>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</si>
  <si>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</si>
  <si>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</si>
  <si>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</si>
  <si>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</si>
  <si>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</si>
  <si>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</si>
  <si>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</si>
  <si>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</si>
  <si>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</si>
  <si>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</si>
  <si>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</si>
  <si>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</si>
  <si>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</si>
  <si>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</si>
  <si>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</si>
  <si>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</si>
  <si>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</si>
  <si>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</si>
  <si>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</si>
  <si>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</si>
  <si>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</si>
  <si>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</si>
  <si>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</si>
  <si>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</si>
  <si>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</si>
  <si>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</si>
  <si>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</si>
  <si>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</si>
  <si>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</si>
  <si>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</si>
  <si>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</si>
  <si>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</si>
  <si>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</si>
  <si>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</si>
  <si>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</si>
  <si>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</si>
  <si>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</si>
  <si>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</si>
  <si>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</si>
  <si>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</si>
  <si>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</si>
  <si>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</si>
  <si>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</si>
  <si>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</si>
  <si>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</si>
  <si>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</si>
  <si>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</si>
  <si>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</si>
  <si>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</si>
  <si>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</si>
  <si>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</si>
  <si>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</si>
  <si>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</si>
  <si>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</si>
  <si>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</si>
  <si>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</si>
  <si>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</si>
  <si>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</si>
  <si>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</si>
  <si>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</si>
  <si>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</si>
  <si>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</si>
  <si>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</si>
  <si>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</si>
  <si>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</si>
  <si>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</si>
  <si>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</si>
  <si>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</si>
  <si>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</si>
  <si>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</si>
  <si>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</si>
  <si>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</si>
  <si>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</si>
  <si>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</si>
  <si>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</si>
  <si>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</si>
  <si>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</si>
  <si>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</si>
  <si>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</si>
  <si>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</si>
  <si>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</si>
  <si>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</si>
  <si>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</si>
  <si>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</si>
  <si>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</si>
  <si>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</si>
  <si>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</si>
  <si>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</si>
  <si>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</si>
  <si>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</si>
  <si>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</si>
  <si>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</si>
  <si>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</si>
  <si>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</si>
  <si>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</si>
  <si>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</si>
  <si>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</si>
  <si>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</si>
  <si>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</si>
  <si>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</si>
  <si>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</si>
  <si>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</si>
  <si>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</si>
  <si>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</si>
  <si>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</si>
  <si>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</si>
  <si>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</si>
  <si>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</si>
  <si>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</si>
  <si>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</si>
  <si>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</si>
  <si>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</si>
  <si>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</si>
  <si>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</si>
  <si>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</si>
  <si>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</si>
  <si>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</si>
  <si>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</si>
  <si>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</si>
  <si>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</si>
  <si>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</si>
  <si>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</si>
  <si>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</si>
  <si>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</si>
  <si>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</si>
  <si>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</si>
  <si>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</si>
  <si>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</si>
  <si>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</si>
  <si>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</si>
  <si>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</si>
  <si>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</si>
  <si>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</si>
  <si>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</si>
  <si>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</si>
  <si>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</si>
  <si>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</si>
  <si>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</si>
  <si>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</si>
  <si>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</si>
  <si>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</si>
  <si>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</si>
  <si>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</si>
  <si>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</si>
  <si>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</si>
  <si>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</si>
  <si>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</si>
  <si>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</si>
  <si>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</si>
  <si>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</si>
  <si>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</si>
  <si>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</si>
  <si>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</si>
  <si>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</si>
  <si>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</si>
  <si>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</si>
  <si>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</si>
  <si>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</si>
  <si>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</si>
  <si>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</si>
  <si>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</si>
  <si>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</si>
  <si>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</si>
  <si>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</si>
  <si>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</si>
  <si>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</si>
  <si>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</si>
  <si>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</si>
  <si>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</si>
  <si>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</si>
  <si>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</si>
  <si>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</si>
  <si>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</si>
  <si>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</si>
  <si>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</si>
  <si>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</si>
  <si>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</si>
  <si>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</si>
  <si>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</si>
  <si>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</si>
  <si>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</si>
  <si>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</si>
  <si>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</si>
  <si>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</si>
  <si>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</si>
  <si>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</si>
  <si>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</si>
  <si>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</si>
  <si>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</si>
  <si>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</si>
  <si>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</si>
  <si>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</si>
  <si>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</si>
  <si>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</si>
  <si>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</si>
  <si>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</si>
  <si>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</si>
  <si>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</si>
  <si>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</si>
  <si>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</si>
  <si>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</si>
  <si>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</si>
  <si>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</si>
  <si>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</si>
  <si>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</si>
  <si>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</si>
  <si>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</si>
  <si>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</si>
  <si>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</si>
  <si>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</si>
  <si>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</si>
  <si>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</si>
  <si>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</si>
  <si>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</si>
  <si>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</si>
  <si>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</si>
  <si>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</si>
  <si>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</si>
  <si>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</si>
  <si>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</si>
  <si>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</si>
  <si>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</si>
  <si>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</si>
  <si>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</si>
  <si>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</si>
  <si>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</si>
  <si>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</si>
  <si>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</si>
  <si>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</si>
  <si>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</si>
  <si>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</si>
  <si>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</si>
  <si>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</si>
  <si>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</si>
  <si>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</si>
  <si>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</si>
  <si>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</si>
  <si>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</si>
  <si>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</si>
  <si>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</si>
  <si>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</si>
  <si>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</si>
  <si>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</si>
  <si>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</si>
  <si>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</si>
  <si>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</si>
  <si>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</si>
  <si>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</si>
  <si>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</si>
  <si>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</si>
  <si>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</si>
  <si>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</si>
  <si>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</si>
  <si>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</si>
  <si>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</si>
  <si>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</si>
  <si>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</si>
  <si>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</si>
  <si>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</si>
  <si>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</si>
  <si>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</si>
  <si>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</si>
  <si>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</si>
  <si>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</si>
  <si>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</si>
  <si>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</si>
  <si>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</si>
  <si>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</si>
  <si>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</si>
  <si>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</si>
  <si>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</si>
  <si>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</si>
  <si>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</si>
  <si>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</si>
  <si>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</si>
  <si>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</si>
  <si>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</si>
  <si>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</si>
  <si>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</si>
  <si>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</si>
  <si>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</si>
  <si>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</si>
  <si>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</si>
  <si>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</si>
  <si>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</si>
  <si>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</si>
  <si>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</si>
  <si>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</si>
  <si>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</si>
  <si>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</si>
  <si>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</si>
  <si>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</si>
  <si>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</si>
  <si>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</si>
  <si>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</si>
  <si>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</si>
  <si>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</si>
  <si>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</si>
  <si>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</si>
  <si>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</si>
  <si>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</si>
  <si>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</si>
  <si>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</si>
  <si>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</si>
  <si>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</si>
  <si>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</si>
  <si>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</si>
  <si>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</si>
  <si>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</si>
  <si>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</si>
  <si>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</si>
  <si>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</si>
  <si>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</si>
  <si>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</si>
  <si>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</si>
  <si>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</si>
  <si>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</si>
  <si>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</si>
  <si>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</si>
  <si>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</si>
  <si>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</si>
  <si>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</si>
  <si>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</si>
  <si>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</si>
  <si>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</si>
  <si>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</si>
  <si>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</si>
  <si>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</si>
  <si>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</si>
  <si>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</si>
  <si>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</si>
  <si>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</si>
  <si>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</si>
  <si>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</si>
  <si>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</si>
  <si>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</si>
  <si>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</si>
  <si>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</si>
  <si>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</si>
  <si>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</si>
  <si>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</si>
  <si>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</si>
  <si>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</si>
  <si>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</si>
  <si>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</si>
  <si>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</si>
  <si>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</si>
  <si>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</si>
  <si>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</si>
  <si>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</si>
  <si>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</si>
  <si>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</si>
  <si>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</si>
  <si>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</si>
  <si>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</si>
  <si>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</si>
  <si>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</si>
  <si>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</si>
  <si>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</si>
  <si>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</si>
  <si>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</si>
  <si>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</si>
  <si>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</si>
  <si>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</si>
  <si>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</si>
  <si>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</si>
  <si>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</si>
  <si>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</si>
  <si>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</si>
  <si>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</si>
  <si>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</si>
  <si>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</si>
  <si>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</si>
  <si>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</si>
  <si>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</si>
  <si>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</si>
  <si>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</si>
  <si>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</si>
  <si>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</si>
  <si>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</si>
  <si>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</si>
  <si>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</si>
  <si>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</si>
  <si>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</si>
  <si>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</si>
  <si>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</si>
  <si>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</si>
  <si>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</si>
  <si>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</si>
  <si>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</si>
  <si>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</si>
  <si>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</si>
  <si>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</si>
  <si>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</si>
  <si>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</si>
  <si>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</si>
  <si>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</si>
  <si>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</si>
  <si>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</si>
  <si>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</si>
  <si>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</si>
  <si>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</si>
  <si>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</si>
  <si>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</si>
  <si>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</si>
  <si>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</si>
  <si>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</si>
  <si>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</si>
  <si>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</si>
  <si>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</si>
  <si>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</si>
  <si>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</si>
  <si>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</si>
  <si>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</si>
  <si>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</si>
  <si>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</si>
  <si>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</si>
  <si>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</si>
  <si>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</si>
  <si>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</si>
  <si>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</si>
  <si>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</si>
  <si>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</si>
  <si>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</si>
  <si>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</si>
  <si>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</si>
  <si>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</si>
  <si>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</si>
  <si>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</si>
  <si>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</si>
  <si>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</si>
  <si>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</si>
  <si>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</si>
  <si>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</si>
  <si>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</si>
  <si>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</si>
  <si>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</si>
  <si>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</si>
  <si>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</si>
  <si>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</si>
  <si>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</si>
  <si>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</si>
  <si>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</si>
  <si>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</si>
  <si>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</si>
  <si>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</si>
  <si>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</si>
  <si>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</si>
  <si>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</si>
  <si>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</si>
  <si>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</si>
  <si>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</si>
  <si>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</si>
  <si>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</si>
  <si>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</si>
  <si>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</si>
  <si>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</si>
  <si>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</si>
  <si>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</si>
  <si>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</si>
  <si>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</si>
  <si>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</si>
  <si>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</si>
  <si>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</si>
  <si>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</si>
  <si>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</si>
  <si>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</si>
  <si>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</si>
  <si>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</si>
  <si>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</si>
  <si>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</si>
  <si>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</si>
  <si>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</si>
  <si>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</si>
  <si>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</si>
  <si>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</si>
  <si>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</si>
  <si>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</si>
  <si>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</si>
  <si>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</si>
  <si>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</si>
  <si>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</si>
  <si>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</si>
  <si>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</si>
  <si>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</si>
  <si>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</si>
  <si>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</si>
  <si>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</si>
  <si>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</si>
  <si>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</si>
  <si>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</si>
  <si>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</si>
  <si>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</si>
  <si>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</si>
  <si>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</si>
  <si>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</si>
  <si>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</si>
  <si>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</si>
  <si>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</si>
  <si>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</si>
  <si>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</si>
  <si>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</si>
  <si>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</si>
  <si>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</si>
  <si>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</si>
  <si>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</si>
  <si>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</si>
  <si>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</si>
  <si>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</si>
  <si>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</si>
  <si>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</si>
  <si>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</si>
  <si>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</si>
  <si>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</si>
  <si>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</si>
  <si>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</si>
  <si>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</si>
  <si>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</si>
  <si>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</si>
  <si>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</si>
  <si>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</si>
  <si>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</si>
  <si>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</si>
  <si>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</si>
  <si>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</si>
  <si>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</si>
  <si>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</si>
  <si>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</si>
  <si>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</si>
  <si>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</si>
  <si>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</si>
  <si>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</si>
  <si>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</si>
  <si>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</si>
  <si>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</si>
  <si>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</si>
  <si>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</si>
  <si>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</si>
  <si>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</si>
  <si>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</si>
  <si>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</si>
  <si>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</si>
  <si>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</si>
  <si>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</si>
  <si>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</si>
  <si>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</si>
  <si>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</si>
  <si>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</si>
  <si>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</si>
  <si>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</si>
  <si>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</si>
  <si>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</si>
  <si>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</si>
  <si>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</si>
  <si>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</si>
  <si>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</si>
  <si>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</si>
  <si>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</si>
  <si>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</si>
  <si>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</si>
  <si>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</si>
  <si>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</si>
  <si>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</si>
  <si>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</si>
  <si>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</si>
  <si>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</si>
  <si>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</si>
  <si>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</si>
  <si>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</si>
  <si>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</si>
  <si>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</si>
  <si>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</si>
  <si>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</si>
  <si>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</si>
  <si>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</si>
  <si>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</si>
  <si>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</si>
  <si>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</si>
  <si>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</si>
  <si>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</si>
  <si>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</si>
  <si>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</si>
  <si>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</si>
  <si>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</si>
  <si>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</si>
  <si>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</si>
  <si>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</si>
  <si>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</si>
  <si>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</si>
  <si>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</si>
  <si>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</si>
  <si>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</si>
  <si>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</si>
  <si>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</si>
  <si>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</si>
  <si>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</si>
  <si>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</si>
  <si>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</si>
  <si>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</si>
  <si>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</si>
  <si>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</si>
  <si>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</si>
  <si>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</si>
  <si>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</si>
  <si>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</si>
  <si>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</si>
  <si>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</si>
  <si>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</si>
  <si>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</si>
  <si>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</si>
  <si>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</si>
  <si>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</si>
  <si>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</si>
  <si>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</si>
  <si>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</si>
  <si>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</si>
  <si>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</si>
  <si>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</si>
  <si>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</si>
  <si>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</si>
  <si>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</si>
  <si>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</si>
  <si>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</si>
  <si>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</si>
  <si>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</si>
  <si>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</si>
  <si>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</si>
  <si>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</si>
  <si>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</si>
  <si>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</si>
  <si>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</si>
  <si>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</si>
  <si>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</si>
  <si>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</si>
  <si>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</si>
  <si>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</si>
  <si>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</si>
  <si>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</si>
  <si>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</si>
  <si>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</si>
  <si>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</si>
  <si>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</si>
  <si>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</si>
  <si>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</si>
  <si>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</si>
  <si>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</si>
  <si>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</si>
  <si>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</si>
  <si>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</si>
  <si>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</si>
  <si>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</si>
  <si>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</si>
  <si>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</si>
  <si>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</si>
  <si>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</si>
  <si>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</si>
  <si>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</si>
  <si>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</si>
  <si>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</si>
  <si>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</si>
  <si>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</si>
  <si>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</si>
  <si>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</si>
  <si>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</si>
  <si>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</si>
  <si>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</si>
  <si>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</si>
  <si>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</si>
  <si>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</si>
  <si>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</si>
  <si>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</si>
  <si>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</si>
  <si>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</si>
  <si>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</si>
  <si>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</si>
  <si>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</si>
  <si>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</si>
  <si>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</si>
  <si>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</si>
  <si>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</si>
  <si>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</si>
  <si>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</si>
  <si>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</si>
  <si>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</si>
  <si>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</si>
  <si>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</si>
  <si>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</si>
  <si>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</si>
  <si>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</si>
  <si>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</si>
  <si>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</si>
  <si>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</si>
  <si>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</si>
  <si>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</si>
  <si>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</si>
  <si>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</si>
  <si>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</si>
  <si>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</si>
  <si>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</si>
  <si>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</si>
  <si>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</si>
  <si>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</si>
  <si>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</si>
  <si>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</si>
  <si>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</si>
  <si>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</si>
  <si>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</si>
  <si>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</si>
  <si>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</si>
  <si>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</si>
  <si>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</si>
  <si>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</si>
  <si>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</si>
  <si>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</si>
  <si>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</si>
  <si>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</si>
  <si>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</si>
  <si>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</si>
  <si>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</si>
  <si>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</si>
  <si>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</si>
  <si>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</si>
  <si>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</si>
  <si>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</si>
  <si>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</si>
  <si>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</si>
  <si>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</si>
  <si>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</si>
  <si>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</si>
  <si>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</si>
  <si>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</si>
  <si>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</si>
  <si>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</si>
  <si>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</si>
  <si>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</si>
  <si>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</si>
  <si>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</si>
  <si>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</si>
  <si>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</si>
  <si>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</si>
  <si>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</si>
  <si>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</si>
  <si>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</si>
  <si>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</si>
  <si>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</si>
  <si>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</si>
  <si>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</si>
  <si>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</si>
  <si>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</si>
  <si>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</si>
  <si>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</si>
  <si>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</si>
  <si>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</si>
  <si>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</si>
  <si>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</si>
  <si>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</si>
  <si>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</si>
  <si>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</si>
  <si>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</si>
  <si>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</si>
  <si>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</si>
  <si>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</si>
  <si>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</si>
  <si>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</si>
  <si>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</si>
  <si>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</si>
  <si>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</si>
  <si>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</si>
  <si>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</si>
  <si>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</si>
  <si>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</si>
  <si>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</si>
  <si>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</si>
  <si>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</si>
  <si>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</si>
  <si>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</si>
  <si>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</si>
  <si>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</si>
  <si>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</si>
  <si>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</si>
  <si>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</si>
  <si>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</si>
  <si>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</si>
  <si>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</si>
  <si>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</si>
  <si>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</si>
  <si>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</si>
  <si>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</si>
  <si>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</si>
  <si>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</si>
  <si>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</si>
  <si>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</si>
  <si>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</si>
  <si>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</si>
  <si>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</si>
  <si>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</si>
  <si>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</si>
  <si>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</si>
  <si>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</si>
  <si>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</si>
  <si>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</si>
  <si>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</si>
  <si>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</si>
  <si>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</si>
  <si>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</si>
  <si>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</si>
  <si>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</si>
  <si>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</si>
  <si>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</si>
  <si>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</si>
  <si>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</si>
  <si>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</si>
  <si>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</si>
  <si>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</si>
  <si>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</si>
  <si>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</si>
  <si>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</si>
  <si>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</si>
  <si>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</si>
  <si>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</si>
  <si>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</si>
  <si>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</si>
  <si>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</si>
  <si>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</si>
  <si>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</si>
  <si>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</si>
  <si>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</si>
  <si>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</si>
  <si>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</si>
  <si>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</si>
  <si>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</si>
  <si>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</si>
  <si>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</si>
  <si>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</si>
  <si>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</si>
  <si>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</si>
  <si>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</si>
  <si>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</si>
  <si>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</si>
  <si>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</si>
  <si>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</si>
  <si>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</si>
  <si>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</si>
  <si>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</si>
  <si>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</si>
  <si>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</si>
  <si>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</si>
  <si>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</si>
  <si>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</si>
  <si>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</si>
  <si>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</si>
  <si>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</si>
  <si>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</si>
  <si>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</si>
  <si>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</si>
  <si>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</si>
  <si>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</si>
  <si>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</si>
  <si>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</si>
  <si>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</si>
  <si>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</si>
  <si>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</si>
  <si>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</si>
  <si>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</si>
  <si>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</si>
  <si>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</si>
  <si>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</si>
  <si>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</si>
  <si>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</si>
  <si>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</si>
  <si>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</si>
  <si>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</si>
  <si>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</si>
  <si>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</si>
  <si>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</si>
  <si>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</si>
  <si>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</si>
  <si>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</si>
  <si>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</si>
  <si>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</si>
  <si>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</si>
  <si>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</si>
  <si>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</si>
  <si>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</si>
  <si>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</si>
  <si>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</si>
  <si>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</si>
  <si>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</si>
  <si>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</si>
  <si>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</si>
  <si>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</si>
  <si>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</si>
  <si>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</si>
  <si>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</si>
  <si>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</si>
  <si>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</si>
  <si>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</si>
  <si>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</si>
  <si>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</si>
  <si>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</si>
  <si>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</si>
  <si>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</si>
  <si>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</si>
  <si>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</si>
  <si>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</si>
  <si>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</si>
  <si>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</si>
  <si>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</si>
  <si>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</si>
  <si>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</si>
  <si>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</si>
  <si>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</si>
  <si>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</si>
  <si>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</si>
  <si>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</si>
  <si>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</si>
  <si>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</si>
  <si>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</si>
  <si>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</si>
  <si>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</si>
  <si>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</si>
  <si>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</si>
  <si>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</si>
  <si>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</si>
  <si>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</si>
  <si>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</si>
  <si>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</si>
  <si>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</si>
  <si>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</si>
  <si>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</si>
  <si>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</si>
  <si>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</si>
  <si>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</si>
  <si>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</si>
  <si>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</si>
  <si>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</si>
  <si>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</si>
  <si>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</si>
  <si>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</si>
  <si>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</si>
  <si>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</si>
  <si>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</si>
  <si>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</si>
  <si>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</si>
  <si>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</si>
  <si>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</si>
  <si>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</si>
  <si>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</si>
  <si>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</si>
  <si>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</si>
  <si>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</si>
  <si>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</si>
  <si>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</si>
  <si>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</si>
  <si>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</si>
  <si>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</si>
  <si>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</si>
  <si>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</si>
  <si>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</si>
  <si>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</si>
  <si>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</si>
  <si>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</si>
  <si>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</si>
  <si>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</si>
  <si>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</si>
  <si>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</si>
  <si>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</si>
  <si>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</si>
  <si>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</si>
  <si>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</si>
  <si>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</si>
  <si>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</si>
  <si>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</si>
  <si>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</si>
  <si>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</si>
  <si>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</si>
  <si>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</si>
  <si>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</si>
  <si>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</si>
  <si>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</si>
  <si>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</si>
  <si>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</si>
  <si>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</si>
  <si>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</si>
  <si>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</si>
  <si>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</si>
  <si>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</si>
  <si>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</si>
  <si>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</si>
  <si>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</si>
  <si>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</si>
  <si>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</si>
  <si>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</si>
  <si>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</si>
  <si>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</si>
  <si>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</si>
  <si>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</si>
  <si>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</si>
  <si>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</si>
  <si>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</si>
  <si>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</si>
  <si>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</si>
  <si>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</si>
  <si>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</si>
  <si>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</si>
  <si>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</si>
  <si>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</si>
  <si>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</si>
  <si>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</si>
  <si>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</si>
  <si>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</si>
  <si>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</si>
  <si>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</si>
  <si>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</si>
  <si>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</si>
  <si>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</si>
  <si>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</si>
  <si>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</si>
  <si>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</si>
  <si>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</si>
  <si>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</si>
  <si>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</si>
  <si>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</si>
  <si>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</si>
  <si>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</si>
  <si>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</si>
  <si>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</si>
  <si>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</si>
  <si>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</si>
  <si>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</si>
  <si>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</si>
  <si>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</si>
  <si>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</si>
  <si>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</si>
  <si>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</si>
  <si>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</si>
  <si>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</si>
  <si>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</si>
  <si>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</si>
  <si>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</si>
  <si>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</si>
  <si>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</si>
  <si>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</si>
  <si>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</si>
  <si>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</si>
  <si>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</si>
  <si>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</si>
  <si>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</si>
  <si>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</si>
  <si>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</si>
  <si>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</si>
  <si>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</si>
  <si>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</si>
  <si>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</si>
  <si>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</si>
  <si>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</si>
  <si>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</si>
  <si>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</si>
  <si>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</si>
  <si>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</si>
  <si>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</si>
  <si>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</si>
  <si>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</si>
  <si>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</si>
  <si>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</si>
  <si>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</si>
  <si>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</si>
  <si>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</si>
  <si>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</si>
  <si>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</si>
  <si>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</si>
  <si>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</si>
  <si>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</si>
  <si>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</si>
  <si>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</si>
  <si>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</si>
  <si>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</si>
  <si>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</si>
  <si>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</si>
  <si>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</si>
  <si>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</si>
  <si>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</si>
  <si>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</si>
  <si>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</si>
  <si>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</si>
  <si>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</si>
  <si>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</si>
  <si>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</si>
  <si>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</si>
  <si>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</si>
  <si>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</si>
  <si>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</si>
  <si>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</si>
  <si>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</si>
  <si>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</si>
  <si>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</si>
  <si>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</si>
  <si>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</si>
  <si>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</si>
  <si>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</si>
  <si>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</si>
  <si>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</si>
  <si>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</si>
  <si>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</si>
  <si>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</si>
  <si>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</si>
  <si>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</si>
  <si>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</si>
  <si>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</si>
  <si>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</si>
  <si>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</si>
  <si>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</si>
  <si>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</si>
  <si>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</si>
  <si>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</si>
  <si>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</si>
  <si>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</si>
  <si>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</si>
  <si>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</si>
  <si>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</si>
  <si>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</si>
  <si>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</si>
  <si>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</si>
  <si>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</si>
  <si>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</si>
  <si>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</si>
  <si>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</si>
  <si>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</si>
  <si>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</si>
  <si>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</si>
  <si>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</si>
  <si>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</si>
  <si>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</si>
  <si>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</si>
  <si>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</si>
  <si>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</si>
  <si>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</si>
  <si>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</si>
  <si>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</si>
  <si>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</si>
  <si>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</si>
  <si>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</si>
  <si>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</si>
  <si>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</si>
  <si>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</si>
  <si>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</si>
  <si>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</si>
  <si>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</si>
  <si>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</si>
  <si>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</si>
  <si>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</si>
  <si>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</si>
  <si>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</si>
  <si>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</si>
  <si>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</si>
  <si>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</si>
  <si>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</si>
  <si>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</si>
  <si>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</si>
  <si>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</si>
  <si>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</si>
  <si>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</si>
  <si>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</si>
  <si>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</si>
  <si>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</si>
  <si>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</si>
  <si>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</si>
  <si>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</si>
  <si>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</si>
  <si>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</si>
  <si>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</si>
  <si>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</si>
  <si>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</si>
  <si>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</si>
  <si>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</si>
  <si>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</si>
  <si>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</si>
  <si>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</si>
  <si>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</si>
  <si>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</si>
  <si>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</si>
  <si>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</si>
  <si>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</si>
  <si>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</si>
  <si>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</si>
  <si>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</si>
  <si>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</si>
  <si>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</si>
  <si>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</si>
  <si>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</si>
  <si>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</si>
  <si>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</si>
  <si>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</si>
  <si>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</si>
  <si>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</si>
  <si>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</si>
  <si>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</si>
  <si>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</si>
  <si>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</si>
  <si>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</si>
  <si>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</si>
  <si>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</si>
  <si>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</si>
  <si>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</si>
  <si>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</si>
  <si>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</si>
  <si>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</si>
  <si>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</si>
  <si>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</si>
  <si>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</si>
  <si>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</si>
  <si>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</si>
  <si>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</si>
  <si>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</si>
  <si>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</si>
  <si>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</si>
  <si>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</si>
  <si>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</si>
  <si>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</si>
  <si>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</si>
  <si>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</si>
  <si>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</si>
  <si>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</si>
  <si>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</si>
  <si>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</si>
  <si>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</si>
  <si>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</si>
  <si>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</si>
  <si>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</si>
  <si>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</si>
  <si>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</si>
  <si>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</si>
  <si>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</si>
  <si>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</si>
  <si>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</si>
  <si>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</si>
  <si>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</si>
  <si>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</si>
  <si>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</si>
  <si>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</si>
  <si>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</si>
  <si>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</si>
  <si>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</si>
  <si>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</si>
  <si>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</si>
  <si>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</si>
  <si>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</si>
  <si>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</si>
  <si>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</si>
  <si>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</si>
  <si>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</si>
  <si>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</si>
  <si>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</si>
  <si>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</si>
  <si>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</si>
  <si>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</si>
  <si>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</si>
  <si>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</si>
  <si>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</si>
  <si>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</si>
  <si>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</si>
  <si>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</si>
  <si>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</si>
  <si>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</si>
  <si>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</si>
  <si>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</si>
  <si>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</si>
  <si>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</si>
  <si>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</si>
  <si>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</si>
  <si>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</si>
  <si>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</si>
  <si>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</si>
  <si>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</si>
  <si>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</si>
  <si>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</si>
  <si>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</si>
  <si>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</si>
  <si>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</si>
  <si>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</si>
  <si>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</si>
  <si>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</si>
  <si>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</si>
  <si>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</si>
  <si>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</si>
  <si>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</si>
  <si>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</si>
  <si>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</si>
  <si>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</si>
  <si>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</si>
  <si>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</si>
  <si>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</si>
  <si>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</si>
  <si>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</si>
  <si>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</si>
  <si>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</si>
  <si>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</si>
  <si>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</si>
  <si>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</si>
  <si>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</si>
  <si>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</si>
  <si>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</si>
  <si>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</si>
  <si>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</si>
  <si>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</si>
  <si>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</si>
  <si>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</si>
  <si>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</si>
  <si>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</si>
  <si>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</si>
  <si>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</si>
  <si>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</si>
  <si>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</si>
  <si>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</si>
  <si>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</si>
  <si>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</si>
  <si>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</si>
  <si>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</si>
  <si>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</si>
  <si>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</si>
  <si>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</si>
  <si>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</si>
  <si>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</si>
  <si>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</si>
  <si>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</si>
  <si>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</si>
  <si>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</si>
  <si>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</si>
  <si>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</si>
  <si>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</si>
  <si>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</si>
  <si>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</si>
  <si>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</si>
  <si>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</si>
  <si>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</si>
  <si>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</si>
  <si>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</si>
  <si>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</si>
  <si>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</si>
  <si>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</si>
  <si>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</si>
  <si>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</si>
  <si>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</si>
  <si>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</si>
  <si>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</si>
  <si>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</si>
  <si>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</si>
  <si>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</si>
  <si>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</si>
  <si>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</si>
  <si>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</si>
  <si>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</si>
  <si>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</si>
  <si>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</si>
  <si>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</si>
  <si>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</si>
  <si>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</si>
  <si>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</si>
  <si>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</si>
  <si>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</si>
  <si>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</si>
  <si>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</si>
  <si>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</si>
  <si>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</si>
  <si>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</si>
  <si>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</si>
  <si>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</si>
  <si>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</si>
  <si>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</si>
  <si>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</si>
  <si>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</si>
  <si>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</si>
  <si>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</si>
  <si>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</si>
  <si>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</si>
  <si>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</si>
  <si>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</si>
  <si>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</si>
  <si>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</si>
  <si>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</si>
  <si>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</si>
  <si>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</si>
  <si>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</si>
  <si>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</si>
  <si>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</si>
  <si>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</si>
  <si>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</si>
  <si>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</si>
  <si>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</si>
  <si>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</si>
  <si>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</si>
  <si>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</si>
  <si>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</si>
  <si>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</si>
  <si>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</si>
  <si>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</si>
  <si>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</si>
  <si>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</si>
  <si>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</si>
  <si>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</si>
  <si>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</si>
  <si>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</si>
  <si>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</si>
  <si>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</si>
  <si>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</si>
  <si>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</si>
  <si>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</si>
  <si>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</si>
  <si>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</si>
  <si>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</si>
  <si>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</si>
  <si>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</si>
  <si>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</si>
  <si>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</si>
  <si>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</si>
  <si>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</si>
  <si>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</si>
  <si>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</si>
  <si>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</si>
  <si>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</si>
  <si>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</si>
  <si>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</si>
  <si>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</si>
  <si>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</si>
  <si>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</si>
  <si>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</si>
  <si>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</si>
  <si>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</si>
  <si>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</si>
  <si>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</si>
  <si>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</si>
  <si>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</si>
  <si>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</si>
  <si>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</si>
  <si>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</si>
  <si>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</si>
  <si>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</si>
  <si>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</si>
  <si>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</si>
  <si>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</si>
  <si>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</si>
  <si>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</si>
  <si>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</si>
  <si>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</si>
  <si>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</si>
  <si>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</si>
  <si>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</si>
  <si>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</si>
  <si>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</si>
  <si>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</si>
  <si>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</si>
  <si>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</si>
  <si>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</si>
  <si>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</si>
  <si>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</si>
  <si>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</si>
  <si>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</si>
  <si>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</si>
  <si>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</si>
  <si>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</si>
  <si>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</si>
  <si>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</si>
  <si>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</si>
  <si>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</si>
  <si>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</si>
  <si>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</si>
  <si>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</si>
  <si>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</si>
  <si>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</si>
  <si>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</si>
  <si>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</si>
  <si>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</si>
  <si>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</si>
  <si>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</si>
  <si>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</si>
  <si>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</si>
  <si>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</si>
  <si>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</si>
  <si>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</si>
  <si>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</si>
  <si>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</si>
  <si>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</si>
  <si>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</si>
  <si>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</si>
  <si>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</si>
  <si>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</si>
  <si>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</si>
  <si>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</si>
  <si>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</si>
  <si>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</si>
  <si>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</si>
  <si>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</si>
  <si>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</si>
  <si>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</si>
  <si>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</si>
  <si>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</si>
  <si>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</si>
  <si>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</si>
  <si>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</si>
  <si>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</si>
  <si>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</si>
  <si>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</si>
  <si>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</si>
  <si>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</si>
  <si>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</si>
  <si>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</si>
  <si>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</si>
  <si>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</si>
  <si>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</si>
  <si>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</si>
  <si>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</si>
  <si>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</si>
  <si>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</si>
  <si>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</si>
  <si>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</si>
  <si>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</si>
  <si>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</si>
  <si>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</si>
  <si>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</si>
  <si>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</si>
  <si>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</si>
  <si>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</si>
  <si>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</si>
  <si>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</si>
  <si>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</si>
  <si>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</si>
  <si>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</si>
  <si>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</si>
  <si>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</si>
  <si>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</si>
  <si>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</si>
  <si>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</si>
  <si>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</si>
  <si>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</si>
  <si>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</si>
  <si>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</si>
  <si>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</si>
  <si>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</si>
  <si>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</si>
  <si>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</si>
  <si>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</si>
  <si>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</si>
  <si>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</si>
  <si>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</si>
  <si>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</si>
  <si>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</si>
  <si>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</si>
  <si>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</si>
  <si>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</si>
  <si>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</si>
  <si>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</si>
  <si>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</si>
  <si>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</si>
  <si>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</si>
  <si>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</si>
  <si>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</si>
  <si>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</si>
  <si>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</si>
  <si>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</si>
  <si>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</si>
  <si>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</si>
  <si>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</si>
  <si>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</si>
  <si>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</si>
  <si>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</si>
  <si>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</si>
  <si>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</si>
  <si>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</si>
  <si>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</si>
  <si>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</si>
  <si>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</si>
  <si>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</si>
  <si>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</si>
  <si>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</si>
  <si>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</si>
  <si>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</si>
  <si>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</si>
  <si>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</si>
  <si>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</si>
  <si>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</si>
  <si>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</si>
  <si>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</si>
  <si>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</si>
  <si>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</si>
  <si>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</si>
  <si>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</si>
  <si>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</si>
  <si>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</si>
  <si>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</si>
  <si>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</si>
  <si>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</si>
  <si>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</si>
  <si>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</si>
  <si>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</si>
  <si>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</si>
  <si>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</si>
  <si>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</si>
  <si>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</si>
  <si>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</si>
  <si>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</si>
  <si>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</si>
  <si>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</si>
  <si>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</si>
  <si>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</si>
  <si>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</si>
  <si>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</si>
  <si>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</si>
  <si>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</si>
  <si>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</si>
  <si>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</si>
  <si>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</si>
  <si>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</si>
  <si>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</si>
  <si>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</si>
  <si>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</si>
  <si>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</si>
  <si>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</si>
  <si>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</si>
  <si>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</si>
  <si>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</si>
  <si>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</si>
  <si>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</si>
  <si>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</si>
  <si>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</si>
  <si>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</si>
  <si>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</si>
  <si>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</si>
  <si>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</si>
  <si>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</si>
  <si>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</si>
  <si>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</si>
  <si>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</si>
  <si>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</si>
  <si>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</si>
  <si>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</si>
  <si>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</si>
  <si>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</si>
  <si>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</si>
  <si>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</si>
  <si>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</si>
  <si>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</si>
  <si>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</si>
  <si>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</si>
  <si>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</si>
  <si>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</si>
  <si>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</si>
  <si>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</si>
  <si>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</si>
  <si>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</si>
  <si>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</si>
  <si>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</si>
  <si>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</si>
  <si>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</si>
  <si>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</si>
  <si>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</si>
  <si>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</si>
  <si>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</si>
  <si>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</si>
  <si>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</si>
  <si>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</si>
  <si>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</si>
  <si>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</si>
  <si>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</si>
  <si>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</si>
  <si>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</si>
  <si>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</si>
  <si>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</si>
  <si>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</si>
  <si>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</si>
  <si>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</si>
  <si>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</si>
  <si>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</si>
  <si>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</si>
  <si>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</si>
  <si>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</si>
  <si>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</si>
  <si>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</si>
  <si>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</si>
  <si>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</si>
  <si>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</si>
  <si>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</si>
  <si>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</si>
  <si>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</si>
  <si>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</si>
  <si>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</si>
  <si>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</si>
  <si>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</si>
  <si>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</si>
  <si>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</si>
  <si>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</si>
  <si>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</si>
  <si>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</si>
  <si>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</si>
  <si>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</si>
  <si>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</si>
  <si>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</si>
  <si>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</si>
  <si>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</si>
  <si>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</si>
  <si>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</si>
  <si>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</si>
  <si>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</si>
  <si>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</si>
  <si>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</si>
  <si>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</si>
  <si>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</si>
  <si>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</si>
  <si>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</si>
  <si>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</si>
  <si>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</si>
  <si>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</si>
  <si>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</si>
  <si>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</si>
  <si>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</si>
  <si>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</si>
  <si>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</si>
  <si>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</si>
  <si>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</si>
  <si>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</si>
  <si>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</si>
  <si>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</si>
  <si>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</si>
  <si>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</si>
  <si>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</si>
  <si>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</si>
  <si>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</si>
  <si>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</si>
  <si>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</si>
  <si>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</si>
  <si>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</si>
  <si>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</si>
  <si>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</si>
  <si>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</si>
  <si>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</si>
  <si>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</si>
  <si>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</si>
  <si>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</si>
  <si>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</si>
  <si>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</si>
  <si>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</si>
  <si>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</si>
  <si>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</si>
  <si>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</si>
  <si>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</si>
  <si>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</si>
  <si>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</si>
  <si>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</si>
  <si>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</si>
  <si>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</si>
  <si>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</si>
  <si>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</si>
  <si>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</si>
  <si>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</si>
  <si>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</si>
  <si>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</si>
  <si>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</si>
  <si>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</si>
  <si>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</si>
  <si>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</si>
  <si>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</si>
  <si>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</si>
  <si>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</si>
  <si>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</si>
  <si>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</si>
  <si>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</si>
  <si>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</si>
  <si>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</si>
  <si>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</si>
  <si>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</si>
  <si>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</si>
  <si>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</si>
  <si>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</si>
  <si>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</si>
  <si>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</si>
  <si>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</si>
  <si>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</si>
  <si>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</si>
  <si>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</si>
  <si>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</si>
  <si>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</si>
  <si>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</si>
  <si>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</si>
  <si>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</si>
  <si>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</si>
  <si>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</si>
  <si>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</si>
  <si>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</si>
  <si>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</si>
  <si>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</si>
  <si>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</si>
  <si>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</si>
  <si>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</si>
  <si>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</si>
  <si>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</si>
  <si>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</si>
  <si>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</si>
  <si>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</si>
  <si>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</si>
  <si>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</si>
  <si>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</si>
  <si>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</si>
  <si>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</si>
  <si>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</si>
  <si>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</si>
  <si>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</si>
  <si>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</si>
  <si>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</si>
  <si>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</si>
  <si>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</si>
  <si>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</si>
  <si>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</si>
  <si>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</si>
  <si>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</si>
  <si>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</si>
  <si>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</si>
  <si>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</si>
  <si>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</si>
  <si>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</si>
  <si>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</si>
  <si>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</si>
  <si>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</si>
  <si>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</si>
  <si>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</si>
  <si>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</si>
  <si>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</si>
  <si>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</si>
  <si>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</si>
  <si>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</si>
  <si>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</si>
  <si>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</si>
  <si>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</si>
  <si>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</si>
  <si>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</si>
  <si>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</si>
  <si>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</si>
  <si>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</si>
  <si>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</si>
  <si>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</si>
  <si>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</si>
  <si>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</si>
  <si>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</si>
  <si>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</si>
  <si>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</si>
  <si>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</si>
  <si>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</si>
  <si>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</si>
  <si>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</si>
  <si>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</si>
  <si>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</si>
  <si>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</si>
  <si>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</si>
  <si>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</si>
  <si>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</si>
  <si>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</si>
  <si>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</si>
  <si>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</si>
  <si>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</si>
  <si>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</si>
  <si>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</si>
  <si>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</si>
  <si>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</si>
  <si>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</si>
  <si>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</si>
  <si>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</si>
  <si>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</si>
  <si>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</si>
  <si>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</si>
  <si>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</si>
  <si>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</si>
  <si>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</si>
  <si>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</si>
  <si>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</si>
  <si>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</si>
  <si>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</si>
  <si>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</si>
  <si>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</si>
  <si>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</si>
  <si>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</si>
  <si>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</si>
  <si>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</si>
  <si>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</si>
  <si>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</si>
  <si>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</si>
  <si>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</si>
  <si>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</si>
  <si>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</si>
  <si>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</si>
  <si>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</si>
  <si>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</si>
  <si>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</si>
  <si>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</si>
  <si>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</si>
  <si>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</si>
  <si>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</si>
  <si>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</si>
  <si>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</si>
  <si>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</si>
  <si>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</si>
  <si>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</si>
  <si>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</si>
  <si>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</si>
  <si>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</si>
  <si>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</si>
  <si>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</si>
  <si>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</si>
  <si>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</si>
  <si>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</si>
  <si>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</si>
  <si>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</si>
  <si>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</si>
  <si>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</si>
  <si>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</si>
  <si>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</si>
  <si>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</si>
  <si>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</si>
  <si>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</si>
  <si>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</si>
  <si>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</si>
  <si>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</si>
  <si>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</si>
  <si>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</si>
  <si>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</si>
  <si>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</si>
  <si>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</si>
  <si>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</si>
  <si>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</si>
  <si>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</si>
  <si>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</si>
  <si>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</si>
  <si>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</si>
  <si>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</si>
  <si>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</si>
  <si>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</si>
  <si>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</si>
  <si>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</si>
  <si>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</si>
  <si>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</si>
  <si>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</si>
  <si>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</si>
  <si>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</si>
  <si>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</si>
  <si>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</si>
  <si>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</si>
  <si>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</si>
  <si>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</si>
  <si>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</si>
  <si>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</si>
  <si>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</si>
  <si>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</si>
  <si>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</si>
  <si>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</si>
  <si>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</si>
  <si>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</si>
  <si>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</si>
  <si>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</si>
  <si>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</si>
  <si>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</si>
  <si>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</si>
  <si>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</si>
  <si>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</si>
  <si>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</si>
  <si>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</si>
  <si>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</si>
  <si>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</si>
  <si>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</si>
  <si>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</si>
  <si>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</si>
  <si>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</si>
  <si>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</si>
  <si>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</si>
  <si>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</si>
  <si>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</si>
  <si>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</si>
  <si>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</si>
  <si>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</si>
  <si>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</si>
  <si>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</si>
  <si>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</si>
  <si>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</si>
  <si>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</si>
  <si>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</si>
  <si>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</si>
  <si>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</si>
  <si>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</si>
  <si>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</si>
  <si>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</si>
  <si>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</si>
  <si>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</si>
  <si>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</si>
  <si>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</si>
  <si>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</si>
  <si>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</si>
  <si>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</si>
  <si>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</si>
  <si>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</si>
  <si>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</si>
  <si>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</si>
  <si>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</si>
  <si>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</si>
  <si>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</si>
  <si>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</si>
  <si>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</si>
  <si>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</si>
  <si>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</si>
  <si>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</si>
  <si>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</si>
  <si>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</si>
  <si>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</si>
  <si>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</si>
  <si>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</si>
  <si>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</si>
  <si>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</si>
  <si>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</si>
  <si>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</si>
  <si>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</si>
  <si>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</si>
  <si>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</si>
  <si>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</si>
  <si>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</si>
  <si>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</si>
  <si>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</si>
  <si>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</si>
  <si>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</si>
  <si>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</si>
  <si>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</si>
  <si>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</si>
  <si>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</si>
  <si>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</si>
  <si>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</si>
  <si>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</si>
  <si>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</si>
  <si>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</si>
  <si>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</si>
  <si>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</si>
  <si>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</si>
  <si>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</si>
  <si>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</si>
  <si>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</si>
  <si>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</si>
  <si>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</si>
  <si>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</si>
  <si>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</si>
  <si>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</si>
  <si>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</si>
  <si>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</si>
  <si>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</si>
  <si>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</si>
  <si>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</si>
  <si>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</si>
  <si>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</si>
  <si>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</si>
  <si>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</si>
  <si>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</si>
  <si>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</si>
  <si>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</si>
  <si>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</si>
  <si>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</si>
  <si>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</si>
  <si>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</si>
  <si>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</si>
  <si>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</si>
  <si>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</si>
  <si>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</si>
  <si>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</si>
  <si>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</si>
  <si>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</si>
  <si>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</si>
  <si>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</si>
  <si>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</si>
  <si>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</si>
  <si>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</si>
  <si>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</si>
  <si>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</si>
  <si>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</si>
  <si>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</si>
  <si>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</si>
  <si>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</si>
  <si>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</si>
  <si>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</si>
  <si>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</si>
  <si>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</si>
  <si>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</si>
  <si>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</si>
  <si>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</si>
  <si>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</si>
  <si>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</si>
  <si>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</si>
  <si>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</si>
  <si>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</si>
  <si>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</si>
  <si>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</si>
  <si>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</si>
  <si>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</si>
  <si>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</si>
  <si>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</si>
  <si>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</si>
  <si>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</si>
  <si>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</si>
  <si>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</si>
  <si>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</si>
  <si>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</si>
  <si>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</si>
  <si>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</si>
  <si>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</si>
  <si>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</si>
  <si>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</si>
  <si>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</si>
  <si>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</si>
  <si>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</si>
  <si>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</si>
  <si>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</si>
  <si>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</si>
  <si>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</si>
  <si>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</si>
  <si>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</si>
  <si>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</si>
  <si>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</si>
  <si>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</si>
  <si>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</si>
  <si>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</si>
  <si>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</si>
  <si>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</si>
  <si>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</si>
  <si>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</si>
  <si>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</si>
  <si>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</si>
  <si>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</si>
  <si>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</si>
  <si>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</si>
  <si>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</si>
  <si>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</si>
  <si>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</si>
  <si>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</si>
  <si>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</si>
  <si>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</si>
  <si>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</si>
  <si>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</si>
  <si>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</si>
  <si>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</si>
  <si>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</si>
  <si>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</si>
  <si>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</si>
  <si>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</si>
  <si>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</si>
  <si>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</si>
  <si>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</si>
  <si>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</si>
  <si>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</si>
  <si>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</si>
  <si>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</si>
  <si>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</si>
  <si>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</si>
  <si>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</si>
  <si>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</si>
  <si>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</si>
  <si>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</si>
  <si>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</si>
  <si>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</si>
  <si>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</si>
  <si>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</si>
  <si>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</si>
  <si>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</si>
  <si>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</si>
  <si>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</si>
  <si>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</si>
  <si>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</si>
  <si>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</si>
  <si>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</si>
  <si>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</si>
  <si>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</si>
  <si>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</si>
  <si>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</si>
  <si>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</si>
  <si>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</si>
  <si>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</si>
  <si>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</si>
  <si>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</si>
  <si>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</si>
  <si>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</si>
  <si>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</si>
  <si>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</si>
  <si>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</si>
  <si>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</si>
  <si>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</si>
  <si>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</si>
  <si>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</si>
  <si>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</si>
  <si>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</si>
  <si>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</si>
  <si>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</si>
  <si>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</si>
  <si>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</si>
  <si>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</si>
  <si>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</si>
  <si>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</si>
  <si>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</si>
  <si>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</si>
  <si>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</si>
  <si>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</si>
  <si>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</si>
  <si>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</si>
  <si>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</si>
  <si>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</si>
  <si>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</si>
  <si>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</si>
  <si>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</si>
  <si>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</si>
  <si>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</si>
  <si>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</si>
  <si>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</si>
  <si>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</si>
  <si>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</si>
  <si>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</si>
  <si>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</si>
  <si>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</si>
  <si>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</si>
  <si>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</si>
  <si>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</si>
  <si>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</si>
  <si>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</si>
  <si>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</si>
  <si>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</si>
  <si>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</si>
  <si>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</si>
  <si>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</si>
  <si>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</si>
  <si>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</si>
  <si>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</si>
  <si>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</si>
  <si>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</si>
  <si>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</si>
  <si>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</si>
  <si>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</si>
  <si>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</si>
  <si>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</si>
  <si>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</si>
  <si>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</si>
  <si>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</si>
  <si>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</si>
  <si>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</si>
  <si>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</si>
  <si>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</si>
  <si>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</si>
  <si>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</si>
  <si>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</si>
  <si>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</si>
  <si>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</si>
  <si>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</si>
  <si>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</si>
  <si>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</si>
  <si>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</si>
  <si>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</si>
  <si>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</si>
  <si>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</si>
  <si>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</si>
  <si>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</si>
  <si>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</si>
  <si>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</si>
  <si>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</si>
  <si>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</si>
  <si>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</si>
  <si>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</si>
  <si>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</si>
  <si>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</si>
  <si>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</si>
  <si>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</si>
  <si>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</si>
  <si>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</si>
  <si>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</si>
  <si>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</si>
  <si>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</si>
  <si>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</si>
  <si>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</si>
  <si>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</si>
  <si>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</si>
  <si>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</si>
  <si>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</si>
  <si>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</si>
  <si>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</si>
  <si>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</si>
  <si>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</si>
  <si>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</si>
  <si>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</si>
  <si>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</si>
  <si>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</si>
  <si>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</si>
  <si>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</si>
  <si>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</si>
  <si>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</si>
  <si>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</si>
  <si>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</si>
  <si>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</si>
  <si>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</si>
  <si>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</si>
  <si>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</si>
  <si>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</si>
  <si>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</si>
  <si>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</si>
  <si>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</si>
  <si>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</si>
  <si>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</si>
  <si>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</si>
  <si>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</si>
  <si>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</si>
  <si>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</si>
  <si>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</si>
  <si>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</si>
  <si>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</si>
  <si>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</si>
  <si>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</si>
  <si>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</si>
  <si>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</si>
  <si>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</si>
  <si>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</si>
  <si>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</si>
  <si>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</si>
  <si>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</si>
  <si>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</si>
  <si>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</si>
  <si>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</si>
  <si>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</si>
  <si>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</si>
  <si>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</si>
  <si>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</si>
  <si>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</si>
  <si>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</si>
  <si>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</si>
  <si>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</si>
  <si>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</si>
  <si>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</si>
  <si>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</si>
  <si>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</si>
  <si>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</si>
  <si>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</si>
  <si>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</si>
  <si>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</si>
  <si>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</si>
  <si>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</si>
  <si>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</si>
  <si>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</si>
  <si>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</si>
  <si>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</si>
  <si>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</si>
  <si>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</si>
  <si>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</si>
  <si>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</si>
  <si>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</si>
  <si>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</si>
  <si>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</si>
  <si>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</si>
  <si>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</si>
  <si>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</si>
  <si>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</si>
  <si>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</si>
  <si>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</si>
  <si>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</si>
  <si>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</si>
  <si>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</si>
  <si>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</si>
  <si>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</si>
  <si>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</si>
  <si>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</si>
  <si>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</si>
  <si>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</si>
  <si>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</si>
  <si>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</si>
  <si>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</si>
  <si>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</si>
  <si>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</si>
  <si>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</si>
  <si>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</si>
  <si>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</si>
  <si>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</si>
  <si>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</si>
  <si>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</si>
  <si>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</si>
  <si>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</si>
  <si>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</si>
  <si>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</si>
  <si>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</si>
  <si>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</si>
  <si>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</si>
  <si>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</si>
  <si>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</si>
  <si>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</si>
  <si>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</si>
  <si>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</si>
  <si>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</si>
  <si>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</si>
  <si>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</si>
  <si>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</si>
  <si>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</si>
  <si>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</si>
  <si>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</si>
  <si>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</si>
  <si>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</si>
  <si>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</si>
  <si>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</si>
  <si>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</si>
  <si>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</si>
  <si>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</si>
  <si>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</si>
  <si>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</si>
  <si>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</si>
  <si>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</si>
  <si>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</si>
  <si>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</si>
  <si>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</si>
  <si>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</si>
  <si>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</si>
  <si>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</si>
  <si>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</si>
  <si>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</si>
  <si>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</si>
  <si>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</si>
  <si>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</si>
  <si>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</si>
  <si>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</si>
  <si>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</si>
  <si>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</si>
  <si>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</si>
  <si>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</si>
  <si>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</si>
  <si>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</si>
  <si>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</si>
  <si>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</si>
  <si>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</si>
  <si>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</si>
  <si>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</si>
  <si>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</si>
  <si>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</si>
  <si>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</si>
  <si>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</si>
  <si>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</si>
  <si>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</si>
  <si>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</si>
  <si>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</si>
  <si>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</si>
  <si>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</si>
  <si>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</si>
  <si>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</si>
  <si>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</si>
  <si>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</si>
  <si>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</si>
  <si>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</si>
  <si>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</si>
  <si>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</si>
  <si>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</si>
  <si>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</si>
  <si>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</si>
  <si>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</si>
  <si>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</si>
  <si>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</si>
  <si>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</si>
  <si>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</si>
  <si>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</si>
  <si>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</si>
  <si>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</si>
  <si>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</si>
  <si>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</si>
  <si>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</si>
  <si>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</si>
  <si>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</si>
  <si>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</si>
  <si>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</si>
  <si>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</si>
  <si>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</si>
  <si>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</si>
  <si>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</si>
  <si>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</si>
  <si>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</si>
  <si>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</si>
  <si>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</si>
  <si>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</si>
  <si>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</si>
  <si>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</si>
  <si>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</si>
  <si>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</si>
  <si>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</si>
  <si>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</si>
  <si>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</si>
  <si>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</si>
  <si>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</si>
  <si>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</si>
  <si>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</si>
  <si>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</si>
  <si>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</si>
  <si>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</si>
  <si>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</si>
  <si>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</si>
  <si>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</si>
  <si>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</si>
  <si>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</si>
  <si>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</si>
  <si>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</si>
  <si>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</si>
  <si>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</si>
  <si>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</si>
  <si>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</si>
  <si>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</si>
  <si>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</si>
  <si>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</si>
  <si>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</si>
  <si>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</si>
  <si>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</si>
  <si>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</si>
  <si>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</si>
  <si>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</si>
  <si>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</si>
  <si>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</si>
  <si>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</si>
  <si>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</si>
  <si>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</si>
  <si>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</si>
  <si>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</si>
  <si>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</si>
  <si>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</si>
  <si>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</si>
  <si>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</si>
  <si>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</si>
  <si>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</si>
  <si>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</si>
  <si>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</si>
  <si>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</si>
  <si>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</si>
  <si>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</si>
  <si>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</si>
  <si>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</si>
  <si>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</si>
  <si>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</si>
  <si>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</si>
  <si>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</si>
  <si>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</si>
  <si>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</si>
  <si>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</si>
  <si>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</si>
  <si>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</si>
  <si>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</si>
  <si>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</si>
  <si>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</si>
  <si>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</si>
  <si>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</si>
  <si>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</si>
  <si>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</si>
  <si>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</si>
  <si>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</si>
  <si>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</si>
  <si>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</si>
  <si>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</si>
  <si>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</si>
  <si>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</si>
  <si>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</si>
  <si>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</si>
  <si>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</si>
  <si>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</si>
  <si>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</si>
  <si>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</si>
  <si>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</si>
  <si>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</si>
  <si>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</si>
  <si>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</si>
  <si>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</si>
  <si>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</si>
  <si>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</si>
  <si>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</si>
  <si>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</si>
  <si>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</si>
  <si>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</si>
  <si>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</si>
  <si>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</si>
  <si>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</si>
  <si>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</si>
  <si>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</si>
  <si>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</si>
  <si>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</si>
  <si>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</si>
  <si>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</si>
  <si>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</si>
  <si>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</si>
  <si>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</si>
  <si>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</si>
  <si>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</si>
  <si>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</si>
  <si>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</si>
  <si>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</si>
  <si>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</si>
  <si>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</si>
  <si>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</si>
  <si>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</si>
  <si>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</si>
  <si>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</si>
  <si>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</si>
  <si>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</si>
  <si>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</si>
  <si>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</si>
  <si>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</si>
  <si>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</si>
  <si>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</si>
  <si>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</si>
  <si>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</si>
  <si>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</si>
  <si>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</si>
  <si>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</si>
  <si>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</si>
  <si>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</si>
  <si>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</si>
  <si>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</si>
  <si>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</si>
  <si>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</si>
  <si>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</si>
  <si>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</si>
  <si>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</si>
  <si>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</si>
  <si>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</si>
  <si>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</si>
  <si>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</si>
  <si>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</si>
  <si>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</si>
  <si>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</si>
  <si>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</si>
  <si>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</si>
  <si>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</si>
  <si>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</si>
  <si>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</si>
  <si>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</si>
  <si>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</si>
  <si>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</si>
  <si>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</si>
  <si>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</si>
  <si>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</si>
  <si>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</si>
  <si>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</si>
  <si>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</si>
  <si>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</si>
  <si>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</si>
  <si>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</si>
  <si>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</si>
  <si>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</si>
  <si>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</si>
  <si>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</si>
  <si>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</si>
  <si>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</si>
  <si>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</si>
  <si>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</si>
  <si>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</si>
  <si>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</si>
  <si>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</si>
  <si>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</si>
  <si>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</si>
  <si>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</si>
  <si>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</si>
  <si>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</si>
  <si>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</si>
  <si>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</si>
  <si>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</si>
  <si>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</si>
  <si>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</si>
  <si>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</si>
  <si>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</si>
  <si>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</si>
  <si>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</si>
  <si>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</si>
  <si>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</si>
  <si>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</si>
  <si>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</si>
  <si>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</si>
  <si>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</si>
  <si>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</si>
  <si>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</si>
  <si>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</si>
  <si>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</si>
  <si>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</si>
  <si>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</si>
  <si>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</si>
  <si>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</si>
  <si>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</si>
  <si>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</si>
  <si>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</si>
  <si>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</si>
  <si>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</si>
  <si>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</si>
  <si>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</si>
  <si>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</si>
  <si>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</si>
  <si>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</si>
  <si>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</si>
  <si>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</si>
  <si>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</si>
  <si>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</si>
  <si>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</si>
  <si>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</si>
  <si>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</si>
  <si>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</si>
  <si>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</si>
  <si>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</si>
  <si>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</si>
  <si>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</si>
  <si>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</si>
  <si>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</si>
  <si>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</si>
  <si>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</si>
  <si>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</si>
  <si>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</si>
  <si>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</si>
  <si>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</si>
  <si>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</si>
  <si>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</si>
  <si>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</si>
  <si>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</si>
  <si>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</si>
  <si>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</si>
  <si>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</si>
  <si>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</si>
  <si>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</si>
  <si>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</si>
  <si>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</si>
  <si>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</si>
  <si>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</si>
  <si>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</si>
  <si>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</si>
  <si>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</si>
  <si>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</si>
  <si>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</si>
  <si>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</si>
  <si>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</si>
  <si>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</si>
  <si>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</si>
  <si>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</si>
  <si>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</si>
  <si>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</si>
  <si>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</si>
  <si>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</si>
  <si>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</si>
  <si>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</si>
  <si>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</si>
  <si>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</si>
  <si>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</si>
  <si>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</si>
  <si>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</si>
  <si>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</si>
  <si>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</si>
  <si>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</si>
  <si>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</si>
  <si>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</si>
  <si>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</si>
  <si>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</si>
  <si>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</si>
  <si>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</si>
  <si>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</si>
  <si>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</si>
  <si>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</si>
  <si>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</si>
  <si>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</si>
  <si>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</si>
  <si>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</si>
  <si>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</si>
  <si>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</si>
  <si>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</si>
  <si>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</si>
  <si>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</si>
  <si>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</si>
  <si>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</si>
  <si>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</si>
  <si>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</si>
  <si>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</si>
  <si>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</si>
  <si>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</si>
  <si>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</si>
  <si>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</si>
  <si>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</si>
  <si>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</si>
  <si>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</si>
  <si>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</si>
  <si>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</si>
  <si>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</si>
  <si>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</si>
  <si>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</si>
  <si>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</si>
  <si>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</si>
  <si>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</si>
  <si>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</si>
  <si>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</si>
  <si>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</si>
  <si>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</si>
  <si>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</si>
  <si>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</si>
  <si>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</si>
  <si>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</si>
  <si>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</si>
  <si>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</si>
  <si>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</si>
  <si>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</si>
  <si>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</si>
  <si>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</si>
  <si>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</si>
  <si>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</si>
  <si>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</si>
  <si>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</si>
  <si>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</si>
  <si>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</si>
  <si>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</si>
  <si>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</si>
  <si>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</si>
  <si>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</si>
  <si>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</si>
  <si>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</si>
  <si>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</si>
  <si>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</si>
  <si>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</si>
  <si>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</si>
  <si>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</si>
  <si>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</si>
  <si>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</si>
  <si>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</si>
  <si>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</si>
  <si>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</si>
  <si>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</si>
  <si>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</si>
  <si>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</si>
  <si>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</si>
  <si>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</si>
  <si>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</si>
  <si>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</si>
  <si>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</si>
  <si>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</si>
  <si>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</si>
  <si>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</si>
  <si>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</si>
  <si>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</si>
  <si>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</si>
  <si>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</si>
  <si>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</si>
  <si>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</si>
  <si>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</si>
  <si>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</si>
  <si>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</si>
  <si>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</si>
  <si>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</si>
  <si>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</si>
  <si>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</si>
  <si>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</si>
  <si>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</si>
  <si>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</si>
  <si>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</si>
  <si>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</si>
  <si>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</si>
  <si>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</si>
  <si>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</si>
  <si>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</si>
  <si>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</si>
  <si>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</si>
  <si>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</si>
  <si>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</si>
  <si>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</si>
  <si>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</si>
  <si>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</si>
  <si>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</si>
  <si>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</si>
  <si>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</si>
  <si>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</si>
  <si>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</si>
  <si>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</si>
  <si>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</si>
  <si>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</si>
  <si>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</si>
  <si>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</si>
  <si>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</si>
  <si>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</si>
  <si>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</si>
  <si>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</si>
  <si>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</si>
  <si>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</si>
  <si>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</si>
  <si>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</si>
  <si>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</si>
  <si>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</si>
  <si>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</si>
  <si>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</si>
  <si>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</si>
  <si>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</si>
  <si>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</si>
  <si>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</si>
  <si>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</si>
  <si>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</si>
  <si>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</si>
  <si>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</si>
  <si>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</si>
  <si>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</si>
  <si>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</si>
  <si>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</si>
  <si>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</si>
  <si>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</si>
  <si>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</si>
  <si>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</si>
  <si>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</si>
  <si>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</si>
  <si>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</si>
  <si>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</si>
  <si>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</si>
  <si>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</si>
  <si>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</si>
  <si>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</si>
  <si>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</si>
  <si>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</si>
  <si>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</si>
  <si>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</si>
  <si>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</si>
  <si>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</si>
  <si>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</si>
  <si>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</si>
  <si>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</si>
  <si>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</si>
  <si>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</si>
  <si>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</si>
  <si>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</si>
  <si>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</si>
  <si>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</si>
  <si>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</si>
  <si>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</si>
  <si>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</si>
  <si>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</si>
  <si>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</si>
  <si>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</si>
  <si>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</si>
  <si>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</si>
  <si>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</si>
  <si>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</si>
  <si>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</si>
  <si>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</si>
  <si>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</si>
  <si>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</si>
  <si>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</si>
  <si>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</si>
  <si>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</si>
  <si>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</si>
  <si>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</si>
  <si>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</si>
  <si>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</si>
  <si>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</si>
  <si>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</si>
  <si>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</si>
  <si>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</si>
  <si>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</si>
  <si>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</si>
  <si>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</si>
  <si>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</si>
  <si>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</si>
  <si>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</si>
  <si>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</si>
  <si>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</si>
  <si>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</si>
  <si>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</si>
  <si>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</si>
  <si>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</si>
  <si>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</si>
  <si>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</si>
  <si>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</si>
  <si>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</si>
  <si>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</si>
  <si>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</si>
  <si>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</si>
  <si>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</si>
  <si>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</si>
  <si>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</si>
  <si>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</si>
  <si>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</si>
  <si>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</si>
  <si>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</si>
  <si>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</si>
  <si>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</si>
  <si>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</si>
  <si>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</si>
  <si>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</si>
  <si>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</si>
  <si>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</si>
  <si>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</si>
  <si>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</si>
  <si>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</si>
  <si>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</si>
  <si>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</si>
  <si>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</si>
  <si>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</si>
  <si>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</si>
  <si>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</si>
  <si>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</si>
  <si>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</si>
  <si>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</si>
  <si>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</si>
  <si>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</si>
  <si>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</si>
  <si>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</si>
  <si>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</si>
  <si>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</si>
  <si>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</si>
  <si>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</si>
  <si>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</si>
  <si>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</si>
  <si>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</si>
  <si>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</si>
  <si>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</si>
  <si>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</si>
  <si>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</si>
  <si>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</si>
  <si>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</si>
  <si>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</si>
  <si>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</si>
  <si>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</si>
  <si>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</si>
  <si>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</si>
  <si>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</si>
  <si>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</si>
  <si>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</si>
  <si>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</si>
  <si>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</si>
  <si>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</si>
  <si>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</si>
  <si>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</si>
  <si>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</si>
  <si>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</si>
  <si>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</si>
  <si>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</si>
  <si>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</si>
  <si>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</si>
  <si>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</si>
  <si>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</si>
  <si>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</si>
  <si>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</si>
  <si>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</si>
  <si>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</si>
  <si>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</si>
  <si>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</si>
  <si>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</si>
  <si>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</si>
  <si>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</si>
  <si>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</si>
  <si>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</si>
  <si>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</si>
  <si>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</si>
  <si>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</si>
  <si>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</si>
  <si>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</si>
  <si>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</si>
  <si>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</si>
  <si>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</si>
  <si>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</si>
  <si>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</si>
  <si>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</si>
  <si>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</si>
  <si>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</si>
  <si>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</si>
  <si>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</si>
  <si>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</si>
  <si>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</si>
  <si>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</si>
  <si>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</si>
  <si>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</si>
  <si>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</si>
  <si>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</si>
  <si>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</si>
  <si>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</si>
  <si>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</si>
  <si>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</si>
  <si>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</si>
  <si>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</si>
  <si>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</si>
  <si>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</si>
  <si>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</si>
  <si>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</si>
  <si>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</si>
  <si>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</si>
  <si>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</si>
  <si>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</si>
  <si>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</si>
  <si>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</si>
  <si>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</si>
  <si>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</si>
  <si>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</si>
  <si>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</si>
  <si>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</si>
  <si>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</si>
  <si>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</si>
  <si>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</si>
  <si>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</si>
  <si>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</si>
  <si>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</si>
  <si>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</si>
  <si>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</si>
  <si>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</si>
  <si>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</si>
  <si>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</si>
  <si>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</si>
  <si>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</si>
  <si>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</si>
  <si>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</si>
  <si>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</si>
  <si>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</si>
  <si>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</si>
  <si>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</si>
  <si>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</si>
  <si>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</si>
  <si>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</si>
  <si>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</si>
  <si>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</si>
  <si>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</si>
  <si>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</si>
  <si>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</si>
  <si>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</si>
  <si>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</si>
  <si>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</si>
  <si>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</si>
  <si>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</si>
  <si>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</si>
  <si>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</si>
  <si>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</si>
  <si>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</si>
  <si>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</si>
  <si>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</si>
  <si>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</si>
  <si>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</si>
  <si>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</si>
  <si>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</si>
  <si>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</si>
  <si>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</si>
  <si>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</si>
  <si>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</si>
  <si>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</si>
  <si>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</si>
  <si>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</si>
  <si>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</si>
  <si>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</si>
  <si>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</si>
  <si>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</si>
  <si>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</si>
  <si>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</si>
  <si>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</si>
  <si>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</si>
  <si>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</si>
  <si>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</si>
  <si>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</si>
  <si>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</si>
  <si>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</si>
  <si>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</si>
  <si>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</si>
  <si>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</si>
  <si>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</si>
  <si>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</si>
  <si>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</si>
  <si>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</si>
  <si>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</si>
  <si>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</si>
  <si>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</si>
  <si>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</si>
  <si>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</si>
  <si>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</si>
  <si>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</si>
  <si>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</si>
  <si>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</si>
  <si>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</si>
  <si>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</si>
  <si>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</si>
  <si>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</si>
  <si>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</si>
  <si>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</si>
  <si>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</si>
  <si>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</si>
  <si>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</si>
  <si>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</si>
  <si>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</si>
  <si>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</si>
  <si>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</si>
  <si>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</si>
  <si>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</si>
  <si>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</si>
  <si>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</si>
  <si>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</si>
  <si>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</si>
  <si>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</si>
  <si>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</si>
  <si>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</si>
  <si>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</si>
  <si>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</si>
  <si>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</si>
  <si>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</si>
  <si>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</si>
  <si>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</si>
  <si>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</si>
  <si>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</si>
  <si>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</si>
  <si>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</si>
  <si>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</si>
  <si>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</si>
  <si>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</si>
  <si>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</si>
  <si>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</si>
  <si>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</si>
  <si>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</si>
  <si>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</si>
  <si>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</si>
  <si>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</si>
  <si>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</si>
  <si>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</si>
  <si>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</si>
  <si>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</si>
  <si>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</si>
  <si>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</si>
  <si>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</si>
  <si>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</si>
  <si>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</si>
  <si>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</si>
  <si>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</si>
  <si>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</si>
  <si>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</si>
  <si>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</si>
  <si>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</si>
  <si>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</si>
  <si>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</si>
  <si>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</si>
  <si>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</si>
  <si>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</si>
  <si>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</si>
  <si>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</si>
  <si>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</si>
  <si>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</si>
  <si>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</si>
  <si>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</si>
  <si>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</si>
  <si>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</si>
  <si>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</si>
  <si>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</si>
  <si>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</si>
  <si>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</si>
  <si>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</si>
  <si>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</si>
  <si>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</si>
  <si>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</si>
  <si>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</si>
  <si>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</si>
  <si>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</si>
  <si>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</si>
  <si>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</si>
  <si>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</si>
  <si>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</si>
  <si>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</si>
  <si>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</si>
  <si>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</si>
  <si>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</si>
  <si>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</si>
  <si>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</si>
  <si>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</si>
  <si>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</si>
  <si>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</si>
  <si>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</si>
  <si>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</si>
  <si>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</si>
  <si>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</si>
  <si>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</si>
  <si>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</si>
  <si>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</si>
  <si>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</si>
  <si>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</si>
  <si>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</si>
  <si>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</si>
  <si>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</si>
  <si>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</si>
  <si>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</si>
  <si>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</si>
  <si>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</si>
  <si>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</si>
  <si>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</si>
  <si>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</si>
  <si>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</si>
  <si>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</si>
  <si>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</si>
  <si>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</si>
  <si>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</si>
  <si>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</si>
  <si>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</si>
  <si>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</si>
  <si>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</si>
  <si>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</si>
  <si>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</si>
  <si>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</si>
  <si>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</si>
  <si>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</si>
  <si>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</si>
  <si>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</si>
  <si>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</si>
  <si>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</si>
  <si>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</si>
  <si>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</si>
  <si>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</si>
  <si>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</si>
  <si>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</si>
  <si>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</si>
  <si>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</si>
  <si>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</si>
  <si>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</si>
  <si>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</si>
  <si>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</si>
  <si>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</si>
  <si>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</si>
  <si>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</si>
  <si>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</si>
  <si>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</si>
  <si>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</si>
  <si>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</si>
  <si>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</si>
  <si>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</si>
  <si>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</si>
  <si>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</si>
  <si>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</si>
  <si>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</si>
  <si>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</si>
  <si>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</si>
  <si>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</si>
  <si>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</si>
  <si>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</si>
  <si>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</si>
  <si>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</si>
  <si>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</si>
  <si>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</si>
  <si>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</si>
  <si>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</si>
  <si>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</si>
  <si>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</si>
  <si>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</si>
  <si>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</si>
  <si>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</si>
  <si>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</si>
  <si>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</si>
  <si>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</si>
  <si>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</si>
  <si>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</si>
  <si>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</si>
  <si>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</si>
  <si>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</si>
  <si>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</si>
  <si>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</si>
  <si>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</si>
  <si>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</si>
  <si>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</si>
  <si>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</si>
  <si>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</si>
  <si>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</si>
  <si>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</si>
  <si>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</si>
  <si>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</si>
  <si>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</si>
  <si>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</si>
  <si>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</si>
  <si>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</si>
  <si>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</si>
  <si>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</si>
  <si>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</si>
  <si>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</si>
  <si>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</si>
  <si>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</si>
  <si>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</si>
  <si>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</si>
  <si>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</si>
  <si>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</si>
  <si>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</si>
  <si>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</si>
  <si>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</si>
  <si>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</si>
  <si>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</si>
  <si>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</si>
  <si>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</si>
  <si>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</si>
  <si>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</si>
  <si>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</si>
  <si>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</si>
  <si>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</si>
  <si>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</si>
  <si>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</si>
  <si>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</si>
  <si>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</si>
  <si>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</si>
  <si>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</si>
  <si>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</si>
  <si>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</si>
  <si>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</si>
  <si>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</si>
  <si>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</si>
  <si>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</si>
  <si>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</si>
  <si>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</si>
  <si>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</si>
  <si>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</si>
  <si>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</si>
  <si>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</si>
  <si>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</si>
  <si>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</si>
  <si>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</si>
  <si>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</si>
  <si>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</si>
  <si>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</si>
  <si>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</si>
  <si>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</si>
  <si>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</si>
  <si>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</si>
  <si>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</si>
  <si>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</si>
  <si>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</si>
  <si>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</si>
  <si>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</si>
  <si>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</si>
  <si>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</si>
  <si>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</si>
  <si>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</si>
  <si>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</si>
  <si>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</si>
  <si>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</si>
  <si>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</si>
  <si>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</si>
  <si>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</si>
  <si>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</si>
  <si>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</si>
  <si>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</si>
  <si>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</si>
  <si>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</si>
  <si>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</si>
  <si>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</si>
  <si>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</si>
  <si>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</si>
  <si>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</si>
  <si>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</si>
  <si>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</si>
  <si>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</si>
  <si>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</si>
  <si>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</si>
  <si>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</si>
  <si>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</si>
  <si>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</si>
  <si>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</si>
  <si>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</si>
  <si>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</si>
  <si>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</si>
  <si>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</si>
  <si>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</si>
  <si>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</si>
  <si>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</si>
  <si>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</si>
  <si>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</si>
  <si>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</si>
  <si>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</si>
  <si>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</si>
  <si>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</si>
  <si>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</si>
  <si>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</si>
  <si>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</si>
  <si>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</si>
  <si>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</si>
  <si>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</si>
  <si>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</si>
  <si>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</si>
  <si>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</si>
  <si>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</si>
  <si>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</si>
  <si>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</si>
  <si>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</si>
  <si>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</si>
  <si>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</si>
  <si>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</si>
  <si>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</si>
  <si>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</si>
  <si>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</si>
  <si>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</si>
  <si>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</si>
  <si>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</si>
  <si>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</si>
  <si>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</si>
  <si>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</si>
  <si>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</si>
  <si>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</si>
  <si>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</si>
  <si>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</si>
  <si>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</si>
  <si>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</si>
  <si>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</si>
  <si>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</si>
  <si>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</si>
  <si>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</si>
  <si>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</si>
  <si>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</si>
  <si>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</si>
  <si>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</si>
  <si>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</si>
  <si>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</si>
  <si>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</si>
  <si>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</si>
  <si>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</si>
  <si>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</si>
  <si>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</si>
  <si>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</si>
  <si>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</si>
  <si>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</si>
  <si>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</si>
  <si>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</si>
  <si>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</si>
  <si>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</si>
  <si>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</si>
  <si>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</si>
  <si>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</si>
  <si>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</si>
  <si>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</si>
  <si>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</si>
  <si>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</si>
  <si>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</si>
  <si>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</si>
  <si>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</si>
  <si>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</si>
  <si>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</si>
  <si>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</si>
  <si>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</si>
  <si>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</si>
  <si>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</si>
  <si>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</si>
  <si>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</si>
  <si>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</si>
  <si>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</si>
  <si>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</si>
  <si>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</si>
  <si>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</si>
  <si>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</si>
  <si>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</si>
  <si>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</si>
  <si>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</si>
  <si>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</si>
  <si>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</si>
  <si>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</si>
  <si>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</si>
  <si>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</si>
  <si>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</si>
  <si>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</si>
  <si>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</si>
  <si>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</si>
  <si>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</si>
  <si>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</si>
  <si>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</si>
  <si>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</si>
  <si>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</si>
  <si>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</si>
  <si>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</si>
  <si>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</si>
  <si>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</si>
  <si>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</si>
  <si>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</si>
  <si>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</si>
  <si>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</si>
  <si>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</si>
  <si>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</si>
  <si>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</si>
  <si>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</si>
  <si>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</si>
  <si>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</si>
  <si>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</si>
  <si>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</si>
  <si>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</si>
  <si>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</si>
  <si>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</si>
  <si>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</si>
  <si>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</si>
  <si>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</si>
  <si>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</si>
  <si>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</si>
  <si>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</si>
  <si>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</si>
  <si>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</si>
  <si>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</si>
  <si>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</si>
  <si>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</si>
  <si>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</si>
  <si>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</si>
  <si>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</si>
  <si>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</si>
  <si>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</si>
  <si>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</si>
  <si>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</si>
  <si>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</si>
  <si>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</si>
  <si>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</si>
  <si>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</si>
  <si>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</si>
  <si>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</si>
  <si>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</si>
  <si>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</si>
  <si>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</si>
  <si>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</si>
  <si>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</si>
  <si>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</si>
  <si>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</si>
  <si>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</si>
  <si>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</si>
  <si>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</si>
  <si>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</si>
  <si>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</si>
  <si>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</si>
  <si>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</si>
  <si>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</si>
  <si>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</si>
  <si>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</si>
  <si>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</si>
  <si>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</si>
  <si>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</si>
  <si>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</si>
  <si>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</si>
  <si>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</si>
  <si>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</si>
  <si>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</si>
  <si>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</si>
  <si>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</si>
  <si>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</si>
  <si>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</si>
  <si>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</si>
  <si>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</si>
  <si>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</si>
  <si>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</si>
  <si>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</si>
  <si>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</si>
  <si>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</si>
  <si>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</si>
  <si>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</si>
  <si>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</si>
  <si>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</si>
  <si>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</si>
  <si>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</si>
  <si>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</si>
  <si>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</si>
  <si>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</si>
  <si>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</si>
  <si>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</si>
  <si>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</si>
  <si>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</si>
  <si>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</si>
  <si>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</si>
  <si>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</si>
  <si>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</si>
  <si>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</si>
  <si>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</si>
  <si>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</si>
  <si>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</si>
  <si>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</si>
  <si>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</si>
  <si>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</si>
  <si>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</si>
  <si>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</si>
  <si>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</si>
  <si>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</si>
  <si>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</si>
  <si>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</si>
  <si>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</si>
  <si>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</si>
  <si>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</si>
  <si>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</si>
  <si>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</si>
  <si>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</si>
  <si>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</si>
  <si>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</si>
  <si>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</si>
  <si>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</si>
  <si>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</si>
  <si>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</si>
  <si>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</si>
  <si>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</si>
  <si>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</si>
  <si>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</si>
  <si>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</si>
  <si>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</si>
  <si>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</si>
  <si>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</si>
  <si>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</si>
  <si>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</si>
  <si>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</si>
  <si>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</si>
  <si>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</si>
  <si>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</si>
  <si>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</si>
  <si>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</si>
  <si>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</si>
  <si>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</si>
  <si>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</si>
  <si>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</si>
  <si>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</si>
  <si>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</si>
  <si>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</si>
  <si>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</si>
  <si>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</si>
  <si>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</si>
  <si>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</si>
  <si>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</si>
  <si>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</si>
  <si>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</si>
  <si>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</si>
  <si>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</si>
  <si>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</si>
  <si>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</si>
  <si>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</si>
  <si>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</si>
  <si>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</si>
  <si>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</si>
  <si>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</si>
  <si>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</si>
  <si>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</si>
  <si>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</si>
  <si>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</si>
  <si>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</si>
  <si>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</si>
  <si>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</si>
  <si>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</si>
  <si>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</si>
  <si>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</si>
  <si>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</si>
  <si>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</si>
  <si>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</si>
  <si>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</si>
  <si>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</si>
  <si>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</si>
  <si>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</si>
  <si>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</si>
  <si>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</si>
  <si>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</si>
  <si>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</si>
  <si>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</si>
  <si>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</si>
  <si>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</si>
  <si>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</si>
  <si>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</si>
  <si>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</si>
  <si>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</si>
  <si>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</si>
  <si>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</si>
  <si>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</si>
  <si>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</si>
  <si>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</si>
  <si>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</si>
  <si>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</si>
  <si>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</si>
  <si>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</si>
  <si>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</si>
  <si>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</si>
  <si>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</si>
  <si>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</si>
  <si>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</si>
  <si>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</si>
  <si>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</si>
  <si>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</si>
  <si>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</si>
  <si>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</si>
  <si>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</si>
  <si>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</si>
  <si>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</si>
  <si>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</si>
  <si>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</si>
  <si>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</si>
  <si>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</si>
  <si>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</si>
  <si>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</si>
  <si>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</si>
  <si>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</si>
  <si>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</si>
  <si>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</si>
  <si>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</si>
  <si>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</si>
  <si>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</si>
  <si>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</si>
  <si>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</si>
  <si>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</si>
  <si>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</si>
  <si>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</si>
  <si>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</si>
  <si>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</si>
  <si>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</si>
  <si>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</si>
  <si>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</si>
  <si>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</si>
  <si>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</si>
  <si>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</si>
  <si>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</si>
  <si>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</si>
  <si>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</si>
  <si>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</si>
  <si>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</si>
  <si>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</si>
  <si>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</si>
  <si>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</si>
  <si>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</si>
  <si>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</si>
  <si>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</si>
  <si>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</si>
  <si>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</si>
  <si>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</si>
  <si>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</si>
  <si>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</si>
  <si>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</si>
  <si>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</si>
  <si>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</si>
  <si>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</si>
  <si>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</si>
  <si>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</si>
  <si>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</si>
  <si>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</si>
  <si>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</si>
  <si>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</si>
  <si>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</si>
  <si>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</si>
  <si>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</si>
  <si>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</si>
  <si>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</si>
  <si>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</si>
  <si>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</si>
  <si>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</si>
  <si>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</si>
  <si>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</si>
  <si>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</si>
  <si>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</si>
  <si>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</si>
  <si>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</si>
  <si>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</si>
  <si>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</si>
  <si>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</si>
  <si>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</si>
  <si>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</si>
  <si>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</si>
  <si>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</si>
  <si>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</si>
  <si>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</si>
  <si>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</si>
  <si>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</si>
  <si>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</si>
  <si>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</si>
  <si>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</si>
  <si>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</si>
  <si>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</si>
  <si>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</si>
  <si>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</si>
  <si>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</si>
  <si>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</si>
  <si>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</si>
  <si>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</si>
  <si>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</si>
  <si>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</si>
  <si>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</si>
  <si>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</si>
  <si>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</si>
  <si>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</si>
  <si>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</si>
  <si>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</si>
  <si>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</si>
  <si>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</si>
  <si>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</si>
  <si>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</si>
  <si>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</si>
  <si>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</si>
  <si>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</si>
  <si>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</si>
  <si>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</si>
  <si>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</si>
  <si>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</si>
  <si>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</si>
  <si>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</si>
  <si>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</si>
  <si>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</si>
  <si>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</si>
  <si>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</si>
  <si>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</si>
  <si>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</si>
  <si>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</si>
  <si>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</si>
  <si>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</si>
  <si>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</si>
  <si>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</si>
  <si>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</si>
  <si>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</si>
  <si>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</si>
  <si>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</si>
  <si>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</si>
  <si>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</si>
  <si>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</si>
  <si>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</si>
  <si>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</si>
  <si>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</si>
  <si>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</si>
  <si>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</si>
  <si>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</si>
  <si>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</si>
  <si>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</si>
  <si>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</si>
  <si>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</si>
  <si>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</si>
  <si>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</si>
  <si>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</si>
  <si>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</si>
  <si>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</si>
  <si>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</si>
  <si>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</si>
  <si>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</si>
  <si>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</si>
  <si>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</si>
  <si>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</si>
  <si>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</si>
  <si>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</si>
  <si>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</si>
  <si>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</si>
  <si>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</si>
  <si>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</si>
  <si>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</si>
  <si>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</si>
  <si>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</si>
  <si>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</si>
  <si>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</si>
  <si>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</si>
  <si>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</si>
  <si>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</si>
  <si>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</si>
  <si>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</si>
  <si>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</si>
  <si>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</si>
  <si>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</si>
  <si>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</si>
  <si>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</si>
  <si>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</si>
  <si>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</si>
  <si>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</si>
  <si>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</si>
  <si>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</si>
  <si>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</si>
  <si>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</si>
  <si>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</si>
  <si>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</si>
  <si>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</si>
  <si>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</si>
  <si>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</si>
  <si>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</si>
  <si>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</si>
  <si>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</si>
  <si>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</si>
  <si>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</si>
  <si>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</si>
  <si>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</si>
  <si>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</si>
  <si>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</si>
  <si>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</si>
  <si>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</si>
  <si>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</si>
  <si>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</si>
  <si>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</si>
  <si>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</si>
  <si>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</si>
  <si>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</si>
  <si>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</si>
  <si>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</si>
  <si>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</si>
  <si>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</si>
  <si>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</si>
  <si>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</si>
  <si>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</si>
  <si>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</si>
  <si>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</si>
  <si>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</si>
  <si>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</si>
  <si>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</si>
  <si>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</si>
  <si>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</si>
  <si>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</si>
  <si>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</si>
  <si>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</si>
  <si>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</si>
  <si>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</si>
  <si>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</si>
  <si>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</si>
  <si>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</si>
  <si>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</si>
  <si>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</si>
  <si>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</si>
  <si>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</si>
  <si>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</si>
  <si>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</si>
  <si>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</si>
  <si>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</si>
  <si>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</si>
  <si>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</si>
  <si>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</si>
  <si>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</si>
  <si>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</si>
  <si>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</si>
  <si>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</si>
  <si>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</si>
  <si>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</si>
  <si>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</si>
  <si>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</si>
  <si>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</si>
  <si>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</si>
  <si>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</si>
  <si>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</si>
  <si>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</si>
  <si>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</si>
  <si>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</si>
  <si>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</si>
  <si>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</si>
  <si>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</si>
  <si>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</si>
  <si>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</si>
  <si>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</si>
  <si>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</si>
  <si>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</si>
  <si>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</si>
  <si>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</si>
  <si>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</si>
  <si>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</si>
  <si>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</si>
  <si>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</si>
  <si>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</si>
  <si>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</si>
  <si>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</si>
  <si>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</si>
  <si>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</si>
  <si>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</si>
  <si>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</si>
  <si>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</si>
  <si>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</si>
  <si>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</si>
  <si>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</si>
  <si>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</si>
  <si>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</si>
  <si>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</si>
  <si>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</si>
  <si>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</si>
  <si>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</si>
  <si>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</si>
  <si>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</si>
  <si>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</si>
  <si>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</si>
  <si>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</si>
  <si>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</si>
  <si>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</si>
  <si>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</si>
  <si>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</si>
  <si>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</si>
  <si>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</si>
  <si>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</si>
  <si>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</si>
  <si>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</si>
  <si>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</si>
  <si>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</si>
  <si>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</si>
  <si>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</si>
  <si>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</si>
  <si>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</si>
  <si>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</si>
  <si>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</si>
  <si>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</si>
  <si>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</si>
  <si>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</si>
  <si>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</si>
  <si>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</si>
  <si>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</si>
  <si>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</si>
  <si>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</si>
  <si>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</si>
  <si>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</si>
  <si>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</si>
  <si>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</si>
  <si>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</si>
  <si>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</si>
  <si>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</si>
  <si>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</si>
  <si>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</si>
  <si>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</si>
  <si>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</si>
  <si>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</si>
  <si>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</si>
  <si>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</si>
  <si>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</si>
  <si>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</si>
  <si>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</si>
  <si>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</si>
  <si>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</si>
  <si>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</si>
  <si>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</si>
  <si>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</si>
  <si>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</si>
  <si>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</si>
  <si>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</si>
  <si>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</si>
  <si>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</si>
  <si>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</si>
  <si>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</si>
  <si>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</si>
  <si>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</si>
  <si>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</si>
  <si>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</si>
  <si>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</si>
  <si>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</si>
  <si>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</si>
  <si>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</si>
  <si>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</si>
  <si>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</si>
  <si>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</si>
  <si>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</si>
  <si>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</si>
  <si>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</si>
  <si>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</si>
  <si>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</si>
  <si>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</si>
  <si>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</si>
  <si>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</si>
  <si>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</si>
  <si>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</si>
  <si>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</si>
  <si>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</si>
  <si>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</si>
  <si>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</si>
  <si>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</si>
  <si>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</si>
  <si>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</si>
  <si>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</si>
  <si>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</si>
  <si>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</si>
  <si>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</si>
  <si>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</si>
  <si>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</si>
  <si>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</si>
  <si>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</si>
  <si>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</si>
  <si>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</si>
  <si>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</si>
  <si>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</si>
  <si>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</si>
  <si>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</si>
  <si>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</si>
  <si>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</si>
  <si>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</si>
  <si>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</si>
  <si>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</si>
  <si>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</si>
  <si>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</si>
  <si>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</si>
  <si>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</si>
  <si>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</si>
  <si>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</si>
  <si>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</si>
  <si>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</si>
  <si>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</si>
  <si>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</si>
  <si>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</si>
  <si>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</si>
  <si>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</si>
  <si>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</si>
  <si>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</si>
  <si>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</si>
  <si>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</si>
  <si>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</si>
  <si>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</si>
  <si>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</si>
  <si>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</si>
  <si>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</si>
  <si>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</si>
  <si>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</si>
  <si>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</si>
  <si>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</si>
  <si>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</si>
  <si>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</si>
  <si>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</si>
  <si>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</si>
  <si>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</si>
  <si>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</si>
  <si>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</si>
  <si>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</si>
  <si>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</si>
  <si>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</si>
  <si>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</si>
  <si>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</si>
  <si>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</si>
  <si>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</si>
  <si>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</si>
  <si>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</si>
  <si>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</si>
  <si>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</si>
  <si>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</si>
  <si>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</si>
  <si>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</si>
  <si>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</si>
  <si>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</si>
  <si>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</si>
  <si>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</si>
  <si>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</si>
  <si>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</si>
  <si>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</si>
  <si>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</si>
  <si>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</si>
  <si>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</si>
  <si>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</si>
  <si>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</si>
  <si>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</si>
  <si>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</si>
  <si>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</si>
  <si>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</si>
  <si>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</si>
  <si>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</si>
  <si>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</si>
  <si>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</si>
  <si>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</si>
  <si>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</si>
  <si>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</si>
  <si>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</si>
  <si>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</si>
  <si>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</si>
  <si>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</si>
  <si>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</si>
  <si>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</si>
  <si>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</si>
  <si>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</si>
  <si>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</si>
  <si>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</si>
  <si>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</si>
  <si>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</si>
  <si>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</si>
  <si>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</si>
  <si>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</si>
  <si>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</si>
  <si>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</si>
  <si>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</si>
  <si>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</si>
  <si>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</si>
  <si>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</si>
  <si>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</si>
  <si>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</si>
  <si>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</si>
  <si>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</si>
  <si>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</si>
  <si>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</si>
  <si>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</si>
  <si>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</si>
  <si>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</si>
  <si>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</si>
  <si>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</si>
  <si>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</si>
  <si>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</si>
  <si>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</si>
  <si>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</si>
  <si>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</si>
  <si>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</si>
  <si>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</si>
  <si>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</si>
  <si>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</si>
  <si>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</si>
  <si>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</si>
  <si>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</si>
  <si>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</si>
  <si>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</si>
  <si>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</si>
  <si>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</si>
  <si>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</si>
  <si>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</si>
  <si>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</si>
  <si>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</si>
  <si>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</si>
  <si>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</si>
  <si>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</si>
  <si>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</si>
  <si>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</si>
  <si>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</si>
  <si>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</si>
  <si>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</si>
  <si>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</si>
  <si>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</si>
  <si>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</si>
  <si>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</si>
  <si>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</si>
  <si>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</si>
  <si>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</si>
  <si>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</si>
  <si>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</si>
  <si>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</si>
  <si>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</si>
  <si>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</si>
  <si>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</si>
  <si>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</si>
  <si>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</si>
  <si>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</si>
  <si>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</si>
  <si>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</si>
  <si>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</si>
  <si>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</si>
  <si>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</si>
  <si>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</si>
  <si>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</si>
  <si>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</si>
  <si>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</si>
  <si>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</si>
  <si>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</si>
  <si>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</si>
  <si>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</si>
  <si>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</si>
  <si>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</si>
  <si>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</si>
  <si>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</si>
  <si>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</si>
  <si>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</si>
  <si>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</si>
  <si>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</si>
  <si>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</si>
  <si>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</si>
  <si>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</si>
  <si>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</si>
  <si>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</si>
  <si>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</si>
  <si>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</si>
  <si>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</si>
  <si>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</si>
  <si>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</si>
  <si>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</si>
  <si>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</si>
  <si>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</si>
  <si>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</si>
  <si>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</si>
  <si>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</si>
  <si>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</si>
  <si>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</si>
  <si>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</si>
  <si>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</si>
  <si>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</si>
  <si>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</si>
  <si>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</si>
  <si>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</si>
  <si>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</si>
  <si>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</si>
  <si>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</si>
  <si>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</si>
  <si>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</si>
  <si>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</si>
  <si>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</si>
  <si>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</si>
  <si>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</si>
  <si>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</si>
  <si>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</si>
  <si>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</si>
  <si>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</si>
  <si>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</si>
  <si>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</si>
  <si>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</si>
  <si>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</si>
  <si>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</si>
  <si>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</si>
  <si>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</si>
  <si>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</si>
  <si>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</si>
  <si>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</si>
  <si>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</si>
  <si>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</si>
  <si>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</si>
  <si>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</si>
  <si>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</si>
  <si>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</si>
  <si>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</si>
  <si>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</si>
  <si>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</si>
  <si>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</si>
  <si>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</si>
  <si>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</si>
  <si>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</si>
  <si>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</si>
  <si>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</si>
  <si>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</si>
  <si>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</si>
  <si>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</si>
  <si>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</si>
  <si>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</si>
  <si>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</si>
  <si>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</si>
  <si>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</si>
  <si>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</si>
  <si>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</si>
  <si>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</si>
  <si>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</si>
  <si>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</si>
  <si>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</si>
  <si>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</si>
  <si>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</si>
  <si>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</si>
  <si>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</si>
  <si>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</si>
  <si>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</si>
  <si>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</si>
  <si>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</si>
  <si>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</si>
  <si>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</si>
  <si>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</si>
  <si>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</si>
  <si>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</si>
  <si>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</si>
  <si>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</si>
  <si>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</si>
  <si>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</si>
  <si>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</si>
  <si>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</si>
  <si>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</si>
  <si>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</si>
  <si>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</si>
  <si>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</si>
  <si>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</si>
  <si>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</si>
  <si>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</si>
  <si>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</si>
  <si>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</si>
  <si>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</si>
  <si>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</si>
  <si>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</si>
  <si>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</si>
  <si>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</si>
  <si>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</si>
  <si>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</si>
  <si>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</si>
  <si>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</si>
  <si>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</si>
  <si>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</si>
  <si>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</si>
  <si>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</si>
  <si>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</si>
  <si>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</si>
  <si>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</si>
  <si>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</si>
  <si>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</si>
  <si>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</si>
  <si>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</si>
  <si>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</si>
  <si>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</si>
  <si>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</si>
  <si>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</si>
  <si>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</si>
  <si>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</si>
  <si>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</si>
  <si>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</si>
  <si>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</si>
  <si>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</si>
  <si>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</si>
  <si>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</si>
  <si>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</si>
  <si>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</si>
  <si>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</si>
  <si>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</si>
  <si>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</si>
  <si>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</si>
  <si>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</si>
  <si>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</si>
  <si>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</si>
  <si>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</si>
  <si>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</si>
  <si>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</si>
  <si>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</si>
  <si>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</si>
  <si>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</si>
  <si>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</si>
  <si>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</si>
  <si>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</si>
  <si>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</si>
  <si>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</si>
  <si>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</si>
  <si>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</si>
  <si>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</si>
  <si>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</si>
  <si>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</si>
  <si>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</si>
  <si>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</si>
  <si>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</si>
  <si>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</si>
  <si>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</si>
  <si>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</si>
  <si>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</si>
  <si>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</si>
  <si>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</si>
  <si>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</si>
  <si>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</si>
  <si>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</si>
  <si>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</si>
  <si>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</si>
  <si>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</si>
  <si>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</si>
  <si>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</si>
  <si>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</si>
  <si>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</si>
  <si>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</si>
  <si>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</si>
  <si>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</si>
  <si>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</si>
  <si>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</si>
  <si>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</si>
  <si>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</si>
  <si>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</si>
  <si>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</si>
  <si>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</si>
  <si>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</si>
  <si>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</si>
  <si>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</si>
  <si>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</si>
  <si>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</si>
  <si>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</si>
  <si>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</si>
  <si>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</si>
  <si>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</si>
  <si>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</si>
  <si>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</si>
  <si>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</si>
  <si>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</si>
  <si>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</si>
  <si>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</si>
  <si>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</si>
  <si>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</si>
  <si>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</si>
  <si>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</si>
  <si>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</si>
  <si>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</si>
  <si>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</si>
  <si>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</si>
  <si>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</si>
  <si>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</si>
  <si>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</si>
  <si>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</si>
  <si>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</si>
  <si>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</si>
  <si>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</si>
  <si>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</si>
  <si>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</si>
  <si>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</si>
  <si>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</si>
  <si>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</si>
  <si>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</si>
  <si>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</si>
  <si>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</si>
  <si>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</si>
  <si>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</si>
  <si>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</si>
  <si>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</si>
  <si>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</si>
  <si>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</si>
  <si>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</si>
  <si>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</si>
  <si>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</si>
  <si>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</si>
  <si>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</si>
  <si>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</si>
  <si>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</si>
  <si>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</si>
  <si>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</si>
  <si>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</si>
  <si>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</si>
  <si>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</si>
  <si>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</si>
  <si>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</si>
  <si>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</si>
  <si>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</si>
  <si>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</si>
  <si>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</si>
  <si>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</si>
  <si>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</si>
  <si>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</si>
  <si>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</si>
  <si>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</si>
  <si>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</si>
  <si>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</si>
  <si>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</si>
  <si>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</si>
  <si>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</si>
  <si>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</si>
  <si>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</si>
  <si>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</si>
  <si>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</si>
  <si>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</si>
  <si>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</si>
  <si>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</si>
  <si>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</si>
  <si>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</si>
  <si>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</si>
  <si>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</si>
  <si>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</si>
  <si>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</si>
  <si>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</si>
  <si>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</si>
  <si>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</si>
  <si>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</si>
  <si>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</si>
  <si>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</si>
  <si>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</si>
  <si>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</si>
  <si>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</si>
  <si>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</si>
  <si>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</si>
  <si>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</si>
  <si>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</si>
  <si>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</si>
  <si>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</si>
  <si>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</si>
  <si>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</si>
  <si>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</si>
  <si>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</si>
  <si>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</si>
  <si>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</si>
  <si>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</si>
  <si>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</si>
  <si>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</si>
  <si>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</si>
  <si>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</si>
  <si>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</si>
  <si>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</si>
  <si>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</si>
  <si>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</si>
  <si>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</si>
  <si>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</si>
  <si>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</si>
  <si>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</si>
  <si>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</si>
  <si>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</si>
  <si>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</si>
  <si>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</si>
  <si>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</si>
  <si>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</si>
  <si>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</si>
  <si>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</si>
  <si>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</si>
  <si>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</si>
  <si>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</si>
  <si>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</si>
  <si>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</si>
  <si>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</si>
  <si>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</si>
  <si>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</si>
  <si>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</si>
  <si>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</si>
  <si>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</si>
  <si>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</si>
  <si>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</si>
  <si>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</si>
  <si>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</si>
  <si>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</si>
  <si>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</si>
  <si>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</si>
  <si>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</si>
  <si>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</si>
  <si>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</si>
  <si>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</si>
  <si>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</si>
  <si>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</si>
  <si>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</si>
  <si>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</si>
  <si>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</si>
  <si>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</si>
  <si>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</si>
  <si>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</si>
  <si>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</si>
  <si>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</si>
  <si>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</si>
  <si>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</si>
  <si>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</si>
  <si>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</si>
  <si>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</si>
  <si>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</si>
  <si>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</si>
  <si>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</si>
  <si>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</si>
  <si>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</si>
  <si>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</si>
  <si>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</si>
  <si>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</si>
  <si>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</si>
  <si>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</si>
  <si>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</si>
  <si>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</si>
  <si>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</si>
  <si>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</si>
  <si>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</si>
  <si>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</si>
  <si>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</si>
  <si>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</si>
  <si>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</si>
  <si>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</si>
  <si>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</si>
  <si>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</si>
  <si>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</si>
  <si>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</si>
  <si>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</si>
  <si>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</si>
  <si>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</si>
  <si>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</si>
  <si>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</si>
  <si>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</si>
  <si>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</si>
  <si>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</si>
  <si>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</si>
  <si>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</si>
  <si>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</si>
  <si>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</si>
  <si>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</si>
  <si>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</si>
  <si>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</si>
  <si>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</si>
  <si>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</si>
  <si>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</si>
  <si>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</si>
  <si>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</si>
  <si>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</si>
  <si>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</si>
  <si>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</si>
  <si>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</si>
  <si>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</si>
  <si>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</si>
  <si>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</si>
  <si>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</si>
  <si>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</si>
  <si>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</si>
  <si>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</si>
  <si>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</si>
  <si>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</si>
  <si>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</si>
  <si>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</si>
  <si>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</si>
  <si>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</si>
  <si>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</si>
  <si>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</si>
  <si>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</si>
  <si>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</si>
  <si>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</si>
  <si>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</si>
  <si>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</si>
  <si>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</si>
  <si>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</si>
  <si>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</si>
  <si>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</si>
  <si>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</si>
  <si>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</si>
  <si>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</si>
  <si>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</si>
  <si>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</si>
  <si>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</si>
  <si>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</si>
  <si>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</si>
  <si>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</si>
  <si>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</si>
  <si>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</si>
  <si>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</si>
  <si>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</si>
  <si>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</si>
  <si>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</si>
  <si>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</si>
  <si>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</si>
  <si>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</si>
  <si>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</si>
  <si>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</si>
  <si>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</si>
  <si>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</si>
  <si>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</si>
  <si>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</si>
  <si>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</si>
  <si>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</si>
  <si>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</si>
  <si>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</si>
  <si>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</si>
  <si>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</si>
  <si>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</si>
  <si>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</si>
  <si>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</si>
  <si>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</si>
  <si>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</si>
  <si>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</si>
  <si>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</si>
  <si>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</si>
  <si>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</si>
  <si>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</si>
  <si>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</si>
  <si>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</si>
  <si>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</si>
  <si>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</si>
  <si>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</si>
  <si>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</si>
  <si>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</si>
  <si>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</si>
  <si>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</si>
  <si>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</si>
  <si>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</si>
  <si>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</si>
  <si>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</si>
  <si>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</si>
  <si>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</si>
  <si>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</si>
  <si>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</si>
  <si>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</si>
  <si>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</si>
  <si>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</si>
  <si>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</si>
  <si>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</si>
  <si>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</si>
  <si>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</si>
  <si>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</si>
  <si>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</si>
  <si>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</si>
  <si>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</si>
  <si>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</si>
  <si>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</si>
  <si>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</si>
  <si>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</si>
  <si>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</si>
  <si>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</si>
  <si>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</si>
  <si>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</si>
  <si>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</si>
  <si>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</si>
  <si>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</si>
  <si>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</si>
  <si>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</si>
  <si>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</si>
  <si>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</si>
  <si>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</si>
  <si>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</si>
  <si>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</si>
  <si>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</si>
  <si>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</si>
  <si>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</si>
  <si>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</si>
  <si>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</si>
  <si>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</si>
  <si>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</si>
  <si>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</si>
  <si>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</si>
  <si>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</si>
  <si>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</si>
  <si>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</si>
  <si>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</si>
  <si>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</si>
  <si>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</si>
  <si>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</si>
  <si>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</si>
  <si>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</si>
  <si>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</si>
  <si>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</si>
  <si>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</si>
  <si>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</si>
  <si>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</si>
  <si>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</si>
  <si>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</si>
  <si>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</si>
  <si>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</si>
  <si>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</si>
  <si>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</si>
  <si>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</si>
  <si>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</si>
  <si>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</si>
  <si>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</si>
  <si>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</si>
  <si>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</si>
  <si>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</si>
  <si>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</si>
  <si>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</si>
  <si>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</si>
  <si>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</si>
  <si>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</si>
  <si>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</si>
  <si>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</si>
  <si>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</si>
  <si>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</si>
  <si>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</si>
  <si>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</si>
  <si>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</si>
  <si>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</si>
  <si>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</si>
  <si>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</si>
  <si>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</si>
  <si>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</si>
  <si>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</si>
  <si>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</si>
  <si>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</si>
  <si>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</si>
  <si>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</si>
  <si>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</si>
  <si>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</si>
  <si>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</si>
  <si>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</si>
  <si>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</si>
  <si>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</si>
  <si>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</si>
  <si>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</si>
  <si>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</si>
  <si>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</si>
  <si>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</si>
  <si>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</si>
  <si>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</si>
  <si>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</si>
  <si>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</si>
  <si>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</si>
  <si>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</si>
  <si>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</si>
  <si>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</si>
  <si>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</si>
  <si>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</si>
  <si>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</si>
  <si>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</si>
  <si>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</si>
  <si>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</si>
  <si>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</si>
  <si>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</si>
  <si>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</si>
  <si>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</si>
  <si>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</si>
  <si>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</si>
  <si>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</si>
  <si>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</si>
  <si>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</si>
  <si>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</si>
  <si>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</si>
  <si>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</si>
  <si>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</si>
  <si>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</si>
  <si>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</si>
  <si>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</si>
  <si>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</si>
  <si>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</si>
  <si>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</si>
  <si>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</si>
  <si>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</si>
  <si>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</si>
  <si>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</si>
  <si>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</si>
  <si>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</si>
  <si>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</si>
  <si>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</si>
  <si>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</si>
  <si>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</si>
  <si>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</si>
  <si>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</si>
  <si>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</si>
  <si>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</si>
  <si>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</si>
  <si>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</si>
  <si>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</si>
  <si>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</si>
  <si>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</si>
  <si>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</si>
  <si>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</si>
  <si>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</si>
  <si>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</si>
  <si>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</si>
  <si>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</si>
  <si>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</si>
  <si>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</si>
  <si>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</si>
  <si>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</si>
  <si>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</si>
  <si>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</si>
  <si>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</si>
  <si>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</si>
  <si>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</si>
  <si>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</si>
  <si>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</si>
  <si>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</si>
  <si>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</si>
  <si>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</si>
  <si>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</si>
  <si>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</si>
  <si>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</si>
  <si>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</si>
  <si>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</si>
  <si>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</si>
  <si>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</si>
  <si>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</si>
  <si>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</si>
  <si>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</si>
  <si>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</si>
  <si>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</si>
  <si>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</si>
  <si>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</si>
  <si>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</si>
  <si>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</si>
  <si>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</si>
  <si>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</si>
  <si>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</si>
  <si>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</si>
  <si>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</si>
  <si>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</si>
  <si>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</si>
  <si>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</si>
  <si>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</si>
  <si>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</si>
  <si>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</si>
  <si>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</si>
  <si>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</si>
  <si>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</si>
  <si>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</si>
  <si>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</si>
  <si>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</si>
  <si>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</si>
  <si>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</si>
  <si>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</si>
  <si>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</si>
  <si>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</si>
  <si>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</si>
  <si>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</si>
  <si>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</si>
  <si>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</si>
  <si>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</si>
  <si>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</si>
  <si>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</si>
  <si>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</si>
  <si>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</si>
  <si>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</si>
  <si>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</si>
  <si>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</si>
  <si>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</si>
  <si>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</si>
  <si>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</si>
  <si>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</si>
  <si>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</si>
  <si>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</si>
  <si>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</si>
  <si>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</si>
  <si>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</si>
  <si>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</si>
  <si>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</si>
  <si>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</si>
  <si>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</si>
  <si>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</si>
  <si>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</si>
  <si>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</si>
  <si>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</si>
  <si>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</si>
  <si>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</si>
  <si>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</si>
  <si>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</si>
  <si>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</si>
  <si>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</si>
  <si>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</si>
  <si>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</si>
  <si>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</si>
  <si>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</si>
  <si>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</si>
  <si>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</si>
  <si>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</si>
  <si>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</si>
  <si>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</si>
  <si>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</si>
  <si>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</si>
  <si>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</si>
  <si>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</si>
  <si>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</si>
  <si>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</si>
  <si>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</si>
  <si>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</si>
  <si>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</si>
  <si>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</si>
  <si>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</si>
  <si>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</si>
  <si>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</si>
  <si>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</si>
  <si>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</si>
  <si>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</si>
  <si>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</si>
  <si>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</si>
  <si>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</si>
  <si>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</si>
  <si>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</si>
  <si>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</si>
  <si>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</si>
  <si>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</si>
  <si>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</si>
  <si>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</si>
  <si>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</si>
  <si>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</si>
  <si>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</si>
  <si>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</si>
  <si>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</si>
  <si>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</si>
  <si>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</si>
  <si>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</si>
  <si>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</si>
  <si>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</si>
  <si>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</si>
  <si>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</si>
  <si>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</si>
  <si>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</si>
  <si>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</si>
  <si>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</si>
  <si>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</si>
  <si>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</si>
  <si>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</si>
  <si>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</si>
  <si>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</si>
  <si>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</si>
  <si>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</si>
  <si>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</si>
  <si>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</si>
  <si>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</si>
  <si>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</si>
  <si>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</si>
  <si>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</si>
  <si>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</si>
  <si>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</si>
  <si>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</si>
  <si>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</si>
  <si>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</si>
  <si>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</si>
  <si>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</si>
  <si>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</si>
  <si>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</si>
  <si>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</si>
  <si>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</si>
  <si>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</si>
  <si>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</si>
  <si>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</si>
  <si>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</si>
  <si>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</si>
  <si>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</si>
  <si>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</si>
  <si>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</si>
  <si>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</si>
  <si>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</si>
  <si>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</si>
  <si>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</si>
  <si>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</si>
  <si>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</si>
  <si>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</si>
  <si>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</si>
  <si>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</si>
  <si>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</si>
  <si>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</si>
  <si>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</si>
  <si>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</si>
  <si>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</si>
  <si>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</si>
  <si>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</si>
  <si>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</si>
  <si>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</si>
  <si>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</si>
  <si>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</si>
  <si>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</si>
  <si>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</si>
  <si>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</si>
  <si>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</si>
  <si>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</si>
  <si>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</si>
  <si>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</si>
  <si>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</si>
  <si>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</si>
  <si>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</si>
  <si>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</si>
  <si>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</si>
  <si>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</si>
  <si>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</si>
  <si>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</si>
  <si>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</si>
  <si>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</si>
  <si>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</si>
  <si>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</si>
  <si>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</si>
  <si>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</si>
  <si>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</si>
  <si>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</si>
  <si>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</si>
  <si>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</si>
  <si>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</si>
  <si>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</si>
  <si>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</si>
  <si>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</si>
  <si>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</si>
  <si>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</si>
  <si>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</si>
  <si>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</si>
  <si>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</si>
  <si>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</si>
  <si>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</si>
  <si>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</si>
  <si>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</si>
  <si>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</si>
  <si>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</si>
  <si>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</si>
  <si>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</si>
  <si>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</si>
  <si>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</si>
  <si>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</si>
  <si>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</si>
  <si>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</si>
  <si>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</si>
  <si>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</si>
  <si>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</si>
  <si>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</si>
  <si>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</si>
  <si>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</si>
  <si>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</si>
  <si>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</si>
  <si>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</si>
  <si>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</si>
  <si>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</si>
  <si>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</si>
  <si>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</si>
  <si>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</si>
  <si>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</si>
  <si>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</si>
  <si>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</si>
  <si>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</si>
  <si>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</si>
  <si>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</si>
  <si>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</si>
  <si>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</si>
  <si>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</si>
  <si>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</si>
  <si>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</si>
  <si>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</si>
  <si>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</si>
  <si>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</si>
  <si>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</si>
  <si>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</si>
  <si>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</si>
  <si>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</si>
  <si>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</si>
  <si>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</si>
  <si>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</si>
  <si>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</si>
  <si>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</si>
  <si>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</si>
  <si>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</si>
  <si>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</si>
  <si>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</si>
  <si>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</si>
  <si>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</si>
  <si>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</si>
  <si>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</si>
  <si>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</si>
  <si>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</si>
  <si>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</si>
  <si>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</si>
  <si>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</si>
  <si>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</si>
  <si>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</si>
  <si>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</si>
  <si>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</si>
  <si>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</si>
  <si>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</si>
  <si>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</si>
  <si>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</si>
  <si>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</si>
  <si>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</si>
  <si>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</si>
  <si>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</si>
  <si>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</si>
  <si>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</si>
  <si>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</si>
  <si>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</si>
  <si>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</si>
  <si>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</si>
  <si>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</si>
  <si>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</si>
  <si>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</si>
  <si>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</si>
  <si>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</si>
  <si>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</si>
  <si>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</si>
  <si>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</si>
  <si>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</si>
  <si>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</si>
  <si>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</si>
  <si>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</si>
  <si>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</si>
  <si>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</si>
  <si>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</si>
  <si>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</si>
  <si>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</si>
  <si>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</si>
  <si>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</si>
  <si>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</si>
  <si>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</si>
  <si>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</si>
  <si>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</si>
  <si>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</si>
  <si>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</si>
  <si>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</si>
  <si>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</si>
  <si>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</si>
  <si>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</si>
  <si>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</si>
  <si>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</si>
  <si>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</si>
  <si>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</si>
  <si>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</si>
  <si>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</si>
  <si>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</si>
  <si>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</si>
  <si>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</si>
  <si>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</si>
  <si>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</si>
  <si>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</si>
  <si>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</si>
  <si>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</si>
  <si>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</si>
  <si>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</si>
  <si>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</si>
  <si>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</si>
  <si>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</si>
  <si>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</si>
  <si>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</si>
  <si>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</si>
  <si>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</si>
  <si>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</si>
  <si>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</si>
  <si>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</si>
  <si>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</si>
  <si>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</si>
  <si>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</si>
  <si>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</si>
  <si>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</si>
  <si>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</si>
  <si>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</si>
  <si>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</si>
  <si>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</si>
  <si>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</si>
  <si>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</si>
  <si>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</si>
  <si>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</si>
  <si>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</si>
  <si>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</si>
  <si>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</si>
  <si>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</si>
  <si>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</si>
  <si>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</si>
  <si>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</si>
  <si>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</si>
  <si>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</si>
  <si>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</si>
  <si>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</si>
  <si>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</si>
  <si>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</si>
  <si>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</si>
  <si>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</si>
  <si>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</si>
  <si>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</si>
  <si>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</si>
  <si>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</si>
  <si>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</si>
  <si>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</si>
  <si>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</si>
  <si>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</si>
  <si>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</si>
  <si>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</si>
  <si>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</si>
  <si>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</si>
  <si>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</si>
  <si>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</si>
  <si>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</si>
  <si>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</si>
  <si>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</si>
  <si>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</si>
  <si>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</si>
  <si>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</si>
  <si>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</si>
  <si>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</si>
  <si>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</si>
  <si>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</si>
  <si>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</si>
  <si>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</si>
  <si>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</si>
  <si>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</si>
  <si>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</si>
  <si>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</si>
  <si>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</si>
  <si>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</si>
  <si>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</si>
  <si>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</si>
  <si>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</si>
  <si>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</si>
  <si>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</si>
  <si>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</si>
  <si>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</si>
  <si>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</si>
  <si>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</si>
  <si>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</si>
  <si>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</si>
  <si>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</si>
  <si>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</si>
  <si>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</si>
  <si>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</si>
  <si>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</si>
  <si>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</si>
  <si>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</si>
  <si>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</si>
  <si>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</si>
  <si>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</si>
  <si>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</si>
  <si>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</si>
  <si>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</si>
  <si>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</si>
  <si>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</si>
  <si>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</si>
  <si>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</si>
  <si>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</si>
  <si>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</si>
  <si>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</si>
  <si>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</si>
  <si>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</si>
  <si>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</si>
  <si>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</si>
  <si>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</si>
  <si>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</si>
  <si>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</si>
  <si>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</si>
  <si>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</si>
  <si>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</si>
  <si>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</si>
  <si>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</si>
  <si>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</si>
  <si>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</si>
  <si>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</si>
  <si>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</si>
  <si>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</si>
  <si>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</si>
  <si>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</si>
  <si>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</si>
  <si>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</si>
  <si>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</si>
  <si>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</si>
  <si>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</si>
  <si>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</si>
  <si>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</si>
  <si>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</si>
  <si>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</si>
  <si>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</si>
  <si>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</si>
  <si>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</si>
  <si>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</si>
  <si>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</si>
  <si>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</si>
  <si>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</si>
  <si>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</si>
  <si>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</si>
  <si>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</si>
  <si>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</si>
  <si>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</si>
  <si>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</si>
  <si>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</si>
  <si>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</si>
  <si>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</si>
  <si>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</si>
  <si>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</si>
  <si>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</si>
  <si>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</si>
  <si>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</si>
  <si>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</si>
  <si>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</si>
  <si>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</si>
  <si>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</si>
  <si>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</si>
  <si>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</si>
  <si>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</si>
  <si>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</si>
  <si>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</si>
  <si>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</si>
  <si>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</si>
  <si>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</si>
  <si>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</si>
  <si>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</si>
  <si>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</si>
  <si>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</si>
  <si>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</si>
  <si>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</si>
  <si>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</si>
  <si>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</si>
  <si>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</si>
  <si>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</si>
  <si>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</si>
  <si>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</si>
  <si>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</si>
  <si>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</si>
  <si>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</si>
  <si>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</si>
  <si>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</si>
  <si>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</si>
  <si>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</si>
  <si>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</si>
  <si>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</si>
  <si>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</si>
  <si>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</si>
  <si>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</si>
  <si>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</si>
  <si>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</si>
  <si>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</si>
  <si>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</si>
  <si>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</si>
  <si>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</si>
  <si>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</si>
  <si>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</si>
  <si>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</si>
  <si>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</si>
  <si>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</si>
  <si>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</si>
  <si>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</si>
  <si>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</si>
  <si>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</si>
  <si>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</si>
  <si>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</si>
  <si>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</si>
  <si>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</si>
  <si>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</si>
  <si>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</si>
  <si>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</si>
  <si>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</si>
  <si>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</si>
  <si>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</si>
  <si>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</si>
  <si>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</si>
  <si>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</si>
  <si>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</si>
  <si>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</si>
  <si>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</si>
  <si>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</si>
  <si>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</si>
  <si>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</si>
  <si>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</si>
  <si>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</si>
  <si>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</si>
  <si>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</si>
  <si>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</si>
  <si>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</si>
  <si>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</si>
  <si>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</si>
  <si>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</si>
  <si>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</si>
  <si>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</si>
  <si>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</si>
  <si>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</si>
  <si>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</si>
  <si>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</si>
  <si>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</si>
  <si>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</si>
  <si>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</si>
  <si>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</si>
  <si>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</si>
  <si>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</si>
  <si>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</si>
  <si>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</si>
  <si>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</si>
  <si>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</si>
  <si>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</si>
  <si>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</si>
  <si>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</si>
  <si>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</si>
  <si>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</si>
  <si>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</si>
  <si>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</si>
  <si>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</si>
  <si>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</si>
  <si>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</si>
  <si>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</si>
  <si>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</si>
  <si>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</si>
  <si>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</si>
  <si>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</si>
  <si>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</si>
  <si>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</si>
  <si>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</si>
  <si>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</si>
  <si>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</si>
  <si>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</si>
  <si>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</si>
  <si>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</si>
  <si>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</si>
  <si>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</si>
  <si>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</si>
  <si>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</si>
  <si>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</si>
  <si>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</si>
  <si>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</si>
  <si>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</si>
  <si>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</si>
  <si>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</si>
  <si>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</si>
  <si>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</si>
  <si>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</si>
  <si>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</si>
  <si>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</si>
  <si>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</si>
  <si>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</si>
  <si>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</si>
  <si>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</si>
  <si>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</si>
  <si>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</si>
  <si>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</si>
  <si>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</si>
  <si>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</si>
  <si>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</si>
  <si>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</si>
  <si>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</si>
  <si>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</si>
  <si>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</si>
  <si>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</si>
  <si>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</si>
  <si>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</si>
  <si>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</si>
  <si>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</si>
  <si>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</si>
  <si>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</si>
  <si>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</si>
  <si>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</si>
  <si>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</si>
  <si>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</si>
  <si>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</si>
  <si>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</si>
  <si>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</si>
  <si>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</si>
  <si>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</si>
  <si>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</si>
  <si>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</si>
  <si>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</si>
  <si>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</si>
  <si>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</si>
  <si>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</si>
  <si>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</si>
  <si>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</si>
  <si>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</si>
  <si>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</si>
  <si>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</si>
  <si>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</si>
  <si>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</si>
  <si>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</si>
  <si>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</si>
  <si>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</si>
  <si>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</si>
  <si>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</si>
  <si>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</si>
  <si>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</si>
  <si>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</si>
  <si>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</si>
  <si>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</si>
  <si>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</si>
  <si>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</si>
  <si>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</si>
  <si>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</si>
  <si>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</si>
  <si>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</si>
  <si>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</si>
  <si>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</si>
  <si>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</si>
  <si>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</si>
  <si>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</si>
  <si>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</si>
  <si>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</si>
  <si>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</si>
  <si>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</si>
  <si>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</si>
  <si>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</si>
  <si>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</si>
  <si>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</si>
  <si>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</si>
  <si>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</si>
  <si>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</si>
  <si>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</si>
  <si>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</si>
  <si>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</si>
  <si>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</si>
  <si>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</si>
  <si>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</si>
  <si>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</si>
  <si>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</si>
  <si>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</si>
  <si>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</si>
  <si>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</si>
  <si>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</si>
  <si>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</si>
  <si>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</si>
  <si>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</si>
  <si>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</si>
  <si>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</si>
  <si>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</si>
  <si>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</si>
  <si>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</si>
  <si>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</si>
  <si>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</si>
  <si>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</si>
  <si>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</si>
  <si>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</si>
  <si>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</si>
  <si>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</si>
  <si>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</si>
  <si>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</si>
  <si>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</si>
  <si>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</si>
  <si>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</si>
  <si>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</si>
  <si>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</si>
  <si>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</si>
  <si>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</si>
  <si>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</si>
  <si>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</si>
  <si>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</si>
  <si>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</si>
  <si>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</si>
  <si>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</si>
  <si>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</si>
  <si>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</si>
  <si>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</si>
  <si>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</si>
  <si>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</si>
  <si>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</si>
  <si>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</si>
  <si>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</si>
  <si>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</si>
  <si>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</si>
  <si>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</si>
  <si>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</si>
  <si>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</si>
  <si>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</si>
  <si>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</si>
  <si>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</si>
  <si>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</si>
  <si>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</si>
  <si>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</si>
  <si>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</si>
  <si>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</si>
  <si>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</si>
  <si>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</si>
  <si>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</si>
  <si>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</si>
  <si>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</si>
  <si>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</si>
  <si>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</si>
  <si>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</si>
  <si>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</si>
  <si>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</si>
  <si>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</si>
  <si>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</si>
  <si>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</si>
  <si>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</si>
  <si>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</si>
  <si>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</si>
  <si>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</si>
  <si>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</si>
  <si>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</si>
  <si>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</si>
  <si>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</si>
  <si>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</si>
  <si>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</si>
  <si>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</si>
  <si>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</si>
  <si>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</si>
  <si>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</si>
  <si>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</si>
  <si>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</si>
  <si>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</si>
  <si>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</si>
  <si>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</si>
  <si>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</si>
  <si>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</si>
  <si>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</si>
  <si>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</si>
  <si>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</si>
  <si>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</si>
  <si>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</si>
  <si>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</si>
  <si>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</si>
  <si>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</si>
  <si>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</si>
  <si>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</si>
  <si>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</si>
  <si>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</si>
  <si>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</si>
  <si>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</si>
  <si>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</si>
  <si>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</si>
  <si>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</si>
  <si>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</si>
  <si>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</si>
  <si>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</si>
  <si>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</si>
  <si>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</si>
  <si>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</si>
  <si>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</si>
  <si>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</si>
  <si>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</si>
  <si>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</si>
  <si>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</si>
  <si>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</si>
  <si>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</si>
  <si>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</si>
  <si>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</si>
  <si>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</si>
  <si>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</si>
  <si>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</si>
  <si>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</si>
  <si>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</si>
  <si>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</si>
  <si>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</si>
  <si>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</si>
  <si>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</si>
  <si>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</si>
  <si>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</si>
  <si>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</si>
  <si>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</si>
  <si>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</si>
  <si>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</si>
  <si>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</si>
  <si>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</si>
  <si>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</si>
  <si>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</si>
  <si>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</si>
  <si>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</si>
  <si>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</si>
  <si>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</si>
  <si>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</si>
  <si>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</si>
  <si>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</si>
  <si>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</si>
  <si>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</si>
  <si>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</si>
  <si>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</si>
  <si>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</si>
  <si>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</si>
  <si>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</si>
  <si>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</si>
  <si>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</si>
  <si>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</si>
  <si>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</si>
  <si>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</si>
  <si>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</si>
  <si>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</si>
  <si>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</si>
  <si>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</si>
  <si>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</si>
  <si>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</si>
  <si>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</si>
  <si>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</si>
  <si>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</si>
  <si>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</si>
  <si>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</si>
  <si>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</si>
  <si>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</si>
  <si>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</si>
  <si>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</si>
  <si>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</si>
  <si>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</si>
  <si>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</si>
  <si>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</si>
  <si>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</si>
  <si>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</si>
  <si>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</si>
  <si>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</si>
  <si>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</si>
  <si>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</si>
  <si>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</si>
  <si>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</si>
  <si>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</si>
  <si>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</si>
  <si>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</si>
  <si>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</si>
  <si>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</si>
  <si>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</si>
  <si>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</si>
  <si>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</si>
  <si>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</si>
  <si>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</si>
  <si>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</si>
  <si>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</si>
  <si>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</si>
  <si>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</si>
  <si>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</si>
  <si>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</si>
  <si>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</si>
  <si>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</si>
  <si>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</si>
  <si>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</si>
  <si>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</si>
  <si>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</si>
  <si>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</si>
  <si>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</si>
  <si>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</si>
  <si>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</si>
  <si>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</si>
  <si>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</si>
  <si>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</si>
  <si>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</si>
  <si>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</si>
  <si>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</si>
  <si>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</si>
  <si>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</si>
  <si>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</si>
  <si>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</si>
  <si>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</si>
  <si>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</si>
  <si>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</si>
  <si>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</si>
  <si>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</si>
  <si>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</si>
  <si>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</si>
  <si>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</si>
  <si>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</si>
  <si>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</si>
  <si>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</si>
  <si>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</si>
  <si>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</si>
  <si>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</si>
  <si>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</si>
  <si>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</si>
  <si>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</si>
  <si>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</si>
  <si>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</si>
  <si>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</si>
  <si>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</si>
  <si>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</si>
  <si>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</si>
  <si>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</si>
  <si>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</si>
  <si>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</si>
  <si>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</si>
  <si>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</si>
  <si>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</si>
  <si>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</si>
  <si>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</si>
  <si>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</si>
  <si>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</si>
  <si>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</si>
  <si>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</si>
  <si>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</si>
  <si>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</si>
  <si>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</si>
  <si>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</si>
  <si>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</si>
  <si>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</si>
  <si>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</si>
  <si>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</si>
  <si>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</si>
  <si>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</si>
  <si>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</si>
  <si>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</si>
  <si>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</si>
  <si>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</si>
  <si>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</si>
  <si>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</si>
  <si>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</si>
  <si>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</si>
  <si>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</si>
  <si>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</si>
  <si>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</si>
  <si>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</si>
  <si>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</si>
  <si>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</si>
  <si>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</si>
  <si>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</si>
  <si>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</si>
  <si>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</si>
  <si>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</si>
  <si>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</si>
  <si>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</si>
  <si>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</si>
  <si>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</si>
  <si>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</si>
  <si>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</si>
  <si>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</si>
  <si>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</si>
  <si>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</si>
  <si>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</si>
  <si>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</si>
  <si>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</si>
  <si>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</si>
  <si>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</si>
  <si>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</si>
  <si>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</si>
  <si>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</si>
  <si>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</si>
  <si>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</si>
  <si>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</si>
  <si>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</si>
  <si>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</si>
  <si>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</si>
  <si>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</si>
  <si>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</si>
  <si>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</si>
  <si>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</si>
  <si>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</si>
  <si>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</si>
  <si>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</si>
  <si>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</si>
  <si>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</si>
  <si>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</si>
  <si>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</si>
  <si>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</si>
  <si>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</si>
  <si>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</si>
  <si>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</si>
  <si>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</si>
  <si>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</si>
  <si>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</si>
  <si>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</si>
  <si>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</si>
  <si>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</si>
  <si>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</si>
  <si>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</si>
  <si>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</si>
  <si>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</si>
  <si>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</si>
  <si>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</si>
  <si>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</si>
  <si>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</si>
  <si>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</si>
  <si>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</si>
  <si>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</si>
  <si>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</si>
  <si>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</si>
  <si>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</si>
  <si>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</si>
  <si>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</si>
  <si>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</si>
  <si>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</si>
  <si>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</si>
  <si>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</si>
  <si>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</si>
  <si>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</si>
  <si>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</si>
  <si>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</si>
  <si>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</si>
  <si>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</si>
  <si>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</si>
  <si>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</si>
  <si>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</si>
  <si>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</si>
  <si>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</si>
  <si>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</si>
  <si>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</si>
  <si>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</si>
  <si>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</si>
  <si>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</si>
  <si>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</si>
  <si>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</si>
  <si>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</si>
  <si>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</si>
  <si>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</si>
  <si>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</si>
  <si>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</si>
  <si>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</si>
  <si>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</si>
  <si>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</si>
  <si>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</si>
  <si>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</si>
  <si>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</si>
  <si>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</si>
  <si>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</si>
  <si>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</si>
  <si>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</si>
  <si>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</si>
  <si>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</si>
  <si>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</si>
  <si>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</si>
  <si>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</si>
  <si>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</si>
  <si>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</si>
  <si>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</si>
  <si>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</si>
  <si>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</si>
  <si>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</si>
  <si>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</si>
  <si>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</si>
  <si>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</si>
  <si>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</si>
  <si>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</si>
  <si>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</si>
  <si>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</si>
  <si>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</si>
  <si>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</si>
  <si>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</si>
  <si>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</si>
  <si>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</si>
  <si>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</si>
  <si>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</si>
  <si>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</si>
  <si>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</si>
  <si>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</si>
  <si>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</si>
  <si>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</si>
  <si>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</si>
  <si>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</si>
  <si>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</si>
  <si>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</si>
  <si>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</si>
  <si>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</si>
  <si>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</si>
  <si>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</si>
  <si>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</si>
  <si>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</si>
  <si>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</si>
  <si>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</si>
  <si>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</si>
  <si>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</si>
  <si>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</si>
  <si>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</si>
  <si>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</si>
  <si>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</si>
  <si>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</si>
  <si>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</si>
  <si>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</si>
  <si>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</si>
  <si>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</si>
  <si>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</si>
  <si>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</si>
  <si>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</si>
  <si>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</si>
  <si>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</si>
  <si>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</si>
  <si>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</si>
  <si>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</si>
  <si>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</si>
  <si>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</si>
  <si>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</si>
  <si>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</si>
  <si>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</si>
  <si>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</si>
  <si>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</si>
  <si>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</si>
  <si>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</si>
  <si>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</si>
  <si>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</si>
  <si>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</si>
  <si>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</si>
  <si>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</si>
  <si>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</si>
  <si>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</si>
  <si>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</si>
  <si>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</si>
  <si>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</si>
  <si>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</si>
  <si>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</si>
  <si>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</si>
  <si>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</si>
  <si>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</si>
  <si>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</si>
  <si>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</si>
  <si>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</si>
  <si>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</si>
  <si>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</si>
  <si>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</si>
  <si>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</si>
  <si>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</si>
  <si>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</si>
  <si>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</si>
  <si>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</si>
  <si>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</si>
  <si>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</si>
  <si>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</si>
  <si>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</si>
  <si>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</si>
  <si>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</si>
  <si>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</si>
  <si>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</si>
  <si>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</si>
  <si>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</si>
  <si>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</si>
  <si>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</si>
  <si>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</si>
  <si>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</si>
  <si>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</si>
  <si>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</si>
  <si>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</si>
  <si>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</si>
  <si>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</si>
  <si>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</si>
  <si>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</si>
  <si>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</si>
  <si>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</si>
  <si>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</si>
  <si>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</si>
  <si>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</si>
  <si>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</si>
  <si>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</si>
  <si>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</si>
  <si>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</si>
  <si>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</si>
  <si>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</si>
  <si>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</si>
  <si>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</si>
  <si>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</si>
  <si>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</si>
  <si>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</si>
  <si>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</si>
  <si>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</si>
  <si>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</si>
  <si>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</si>
  <si>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</si>
  <si>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</si>
  <si>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</si>
  <si>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</si>
  <si>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</si>
  <si>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</si>
  <si>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</si>
  <si>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</si>
  <si>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</si>
  <si>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</si>
  <si>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</si>
  <si>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</si>
  <si>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</si>
  <si>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</si>
  <si>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</si>
  <si>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</si>
  <si>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</si>
  <si>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</si>
  <si>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</si>
  <si>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</si>
  <si>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</si>
  <si>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</si>
  <si>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</si>
  <si>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</si>
  <si>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</si>
  <si>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</si>
  <si>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</si>
  <si>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</si>
  <si>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</si>
  <si>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</si>
  <si>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</si>
  <si>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</si>
  <si>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</si>
  <si>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</si>
  <si>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</si>
  <si>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</si>
  <si>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</si>
  <si>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</si>
  <si>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</si>
  <si>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</si>
  <si>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</si>
  <si>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</si>
  <si>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</si>
  <si>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</si>
  <si>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</si>
  <si>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</si>
  <si>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</si>
  <si>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</si>
  <si>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</si>
  <si>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</si>
  <si>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</si>
  <si>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</si>
  <si>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</si>
  <si>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</si>
  <si>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</si>
  <si>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</si>
  <si>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</si>
  <si>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</si>
  <si>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</si>
  <si>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</si>
  <si>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</si>
  <si>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</si>
  <si>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</si>
  <si>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</si>
  <si>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</si>
  <si>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</si>
  <si>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</si>
  <si>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</si>
  <si>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</si>
  <si>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</si>
  <si>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</si>
  <si>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</si>
  <si>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</si>
  <si>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</si>
  <si>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</si>
  <si>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</si>
  <si>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</si>
  <si>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</si>
  <si>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</si>
  <si>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</si>
  <si>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</si>
  <si>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</si>
  <si>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</si>
  <si>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</si>
  <si>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</si>
  <si>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</si>
  <si>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</si>
  <si>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</si>
  <si>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</si>
  <si>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</si>
  <si>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</si>
  <si>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</si>
  <si>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</si>
  <si>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</si>
  <si>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</si>
  <si>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</si>
  <si>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</si>
  <si>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</si>
  <si>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</si>
  <si>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</si>
  <si>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</si>
  <si>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</si>
  <si>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</si>
  <si>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</si>
  <si>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</si>
  <si>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</si>
  <si>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</si>
  <si>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</si>
  <si>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</si>
  <si>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</si>
  <si>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</si>
  <si>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</si>
  <si>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</si>
  <si>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</si>
  <si>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</si>
  <si>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</si>
  <si>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</si>
  <si>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</si>
  <si>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</si>
  <si>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</si>
  <si>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</si>
  <si>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</si>
  <si>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</si>
  <si>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</si>
  <si>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</si>
  <si>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</si>
  <si>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</si>
  <si>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</si>
  <si>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</si>
  <si>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</si>
  <si>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</si>
  <si>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</si>
  <si>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</si>
  <si>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</si>
  <si>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</si>
  <si>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</si>
  <si>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</si>
  <si>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</si>
  <si>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</si>
  <si>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</si>
  <si>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</si>
  <si>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</si>
  <si>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</si>
  <si>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</si>
  <si>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</si>
  <si>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</si>
  <si>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</si>
  <si>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</si>
  <si>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</si>
  <si>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</si>
  <si>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</si>
  <si>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</si>
  <si>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</si>
  <si>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</si>
  <si>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</si>
  <si>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</si>
  <si>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</si>
  <si>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</si>
  <si>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</si>
  <si>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</si>
  <si>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</si>
  <si>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</si>
  <si>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</si>
  <si>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</si>
  <si>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</si>
  <si>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</si>
  <si>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</si>
  <si>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</si>
  <si>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</si>
  <si>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</si>
  <si>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</si>
  <si>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</si>
  <si>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</si>
  <si>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</si>
  <si>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</si>
  <si>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</si>
  <si>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</si>
  <si>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</si>
  <si>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</si>
  <si>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</si>
  <si>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</si>
  <si>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</si>
  <si>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</si>
  <si>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</si>
  <si>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</si>
  <si>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</si>
  <si>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</si>
  <si>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</si>
  <si>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</si>
  <si>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</si>
  <si>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</si>
  <si>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</si>
  <si>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</si>
  <si>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</si>
  <si>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</si>
  <si>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</si>
  <si>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</si>
  <si>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</si>
  <si>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</si>
  <si>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</si>
  <si>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</si>
  <si>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</si>
  <si>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</si>
  <si>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</si>
  <si>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</si>
  <si>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</si>
  <si>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</si>
  <si>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</si>
  <si>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</si>
  <si>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</si>
  <si>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</si>
  <si>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</si>
  <si>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</si>
  <si>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</si>
  <si>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</si>
  <si>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</si>
  <si>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</si>
  <si>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</si>
  <si>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</si>
  <si>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</si>
  <si>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</si>
  <si>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</si>
  <si>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</si>
  <si>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</si>
  <si>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</si>
  <si>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</si>
  <si>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</si>
  <si>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</si>
  <si>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</si>
  <si>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</si>
  <si>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</si>
  <si>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</si>
  <si>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</si>
  <si>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</si>
  <si>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</si>
  <si>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</si>
  <si>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</si>
  <si>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</si>
  <si>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</si>
  <si>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</si>
  <si>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</si>
  <si>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</si>
  <si>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</si>
  <si>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</si>
  <si>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</si>
  <si>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</si>
  <si>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</si>
  <si>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</si>
  <si>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</si>
  <si>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</si>
  <si>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</si>
  <si>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</si>
  <si>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</si>
  <si>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</si>
  <si>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</si>
  <si>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</si>
  <si>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</si>
  <si>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</si>
  <si>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</si>
  <si>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</si>
  <si>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</si>
  <si>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</si>
  <si>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</si>
  <si>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</si>
  <si>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</si>
  <si>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</si>
  <si>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</si>
  <si>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</si>
  <si>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</si>
  <si>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</si>
  <si>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</si>
  <si>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</si>
  <si>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</si>
  <si>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</si>
  <si>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</si>
  <si>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</si>
  <si>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</si>
  <si>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</si>
  <si>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</si>
  <si>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</si>
  <si>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</si>
  <si>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</si>
  <si>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</si>
  <si>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</si>
  <si>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</si>
  <si>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</si>
  <si>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</si>
  <si>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</si>
  <si>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</si>
  <si>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</si>
  <si>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</si>
  <si>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</si>
  <si>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</si>
  <si>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</si>
  <si>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</si>
  <si>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</si>
  <si>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</si>
  <si>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</si>
  <si>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</si>
  <si>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</si>
  <si>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</si>
  <si>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</si>
  <si>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</si>
  <si>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</si>
  <si>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</si>
  <si>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</si>
  <si>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</si>
  <si>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</si>
  <si>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</si>
  <si>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</si>
  <si>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</si>
  <si>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</si>
  <si>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</si>
  <si>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</si>
  <si>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</si>
  <si>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</si>
  <si>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</si>
  <si>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</si>
  <si>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</si>
  <si>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</si>
  <si>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</si>
  <si>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</si>
  <si>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</si>
  <si>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</si>
  <si>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</si>
  <si>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</si>
  <si>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</si>
  <si>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</si>
  <si>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</si>
  <si>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</si>
  <si>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</si>
  <si>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</si>
  <si>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</si>
  <si>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</si>
  <si>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</si>
  <si>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</si>
  <si>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</si>
  <si>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</si>
  <si>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</si>
  <si>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</si>
  <si>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</si>
  <si>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</si>
  <si>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</si>
  <si>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</si>
  <si>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</si>
  <si>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</si>
  <si>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</si>
  <si>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</si>
  <si>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</si>
  <si>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</si>
  <si>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</si>
  <si>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</si>
  <si>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</si>
  <si>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</si>
  <si>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</si>
  <si>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</si>
  <si>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</si>
  <si>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</si>
  <si>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</si>
  <si>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</si>
  <si>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</si>
  <si>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</si>
  <si>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</si>
  <si>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</si>
  <si>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</si>
  <si>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</si>
  <si>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</si>
  <si>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</si>
  <si>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</si>
  <si>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</si>
  <si>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</si>
  <si>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</si>
  <si>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</si>
  <si>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</si>
  <si>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</si>
  <si>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</si>
  <si>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</si>
  <si>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</si>
  <si>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</si>
  <si>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</si>
  <si>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</si>
  <si>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</si>
  <si>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</si>
  <si>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</si>
  <si>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</si>
  <si>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</si>
  <si>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</si>
  <si>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</si>
  <si>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</si>
  <si>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</si>
  <si>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</si>
  <si>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</si>
  <si>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</si>
  <si>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</si>
  <si>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</si>
  <si>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</si>
  <si>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</si>
  <si>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</si>
  <si>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</si>
  <si>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</si>
  <si>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</si>
  <si>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</si>
  <si>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</si>
  <si>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</si>
  <si>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</si>
  <si>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</si>
  <si>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</si>
  <si>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</si>
  <si>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</si>
  <si>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</si>
  <si>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</si>
  <si>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</si>
  <si>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</si>
  <si>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</si>
  <si>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</si>
  <si>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</si>
  <si>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</si>
  <si>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</si>
  <si>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</si>
  <si>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</si>
  <si>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</si>
  <si>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</si>
  <si>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</si>
  <si>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</si>
  <si>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</si>
  <si>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</si>
  <si>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</si>
  <si>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</si>
  <si>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</si>
  <si>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</si>
  <si>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</si>
  <si>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</si>
  <si>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</si>
  <si>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</si>
  <si>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</si>
  <si>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</si>
  <si>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</si>
  <si>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</si>
  <si>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</si>
  <si>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</si>
  <si>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</si>
  <si>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</si>
  <si>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</si>
  <si>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</si>
  <si>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</si>
  <si>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</si>
  <si>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</si>
  <si>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</si>
  <si>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</si>
  <si>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</si>
  <si>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</si>
  <si>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</si>
  <si>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</si>
  <si>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</si>
  <si>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</si>
  <si>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</si>
  <si>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</si>
  <si>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</si>
  <si>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</si>
  <si>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</si>
  <si>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</si>
  <si>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</si>
  <si>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</si>
  <si>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</si>
  <si>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</si>
  <si>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</si>
  <si>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</si>
  <si>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</si>
  <si>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</si>
  <si>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</si>
  <si>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</si>
  <si>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</si>
  <si>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</si>
  <si>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</si>
  <si>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</si>
  <si>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</si>
  <si>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</si>
  <si>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</si>
  <si>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</si>
  <si>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</si>
  <si>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</si>
  <si>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</si>
  <si>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</si>
  <si>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</si>
  <si>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</si>
  <si>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</si>
  <si>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</si>
  <si>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</si>
  <si>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</si>
  <si>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</si>
  <si>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</si>
  <si>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</si>
  <si>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</si>
  <si>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</si>
  <si>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</si>
  <si>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</si>
  <si>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</si>
  <si>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</si>
  <si>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</si>
  <si>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</si>
  <si>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</si>
  <si>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</si>
  <si>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</si>
  <si>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</si>
  <si>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</si>
  <si>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</si>
  <si>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</si>
  <si>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</si>
  <si>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</si>
  <si>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</si>
  <si>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</si>
  <si>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</si>
  <si>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</si>
  <si>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</si>
  <si>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</si>
  <si>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</si>
  <si>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</si>
  <si>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</si>
  <si>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</si>
  <si>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</si>
  <si>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</si>
  <si>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</si>
  <si>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</si>
  <si>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</si>
  <si>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</si>
  <si>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</si>
  <si>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</si>
  <si>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</si>
  <si>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</si>
  <si>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</si>
  <si>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</si>
  <si>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</si>
  <si>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</si>
  <si>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</si>
  <si>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</si>
  <si>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</si>
  <si>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</si>
  <si>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</si>
  <si>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</si>
  <si>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</si>
  <si>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</si>
  <si>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</si>
  <si>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</si>
  <si>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</si>
  <si>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</si>
  <si>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</si>
  <si>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</si>
  <si>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</si>
  <si>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</si>
  <si>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</si>
  <si>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</si>
  <si>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</si>
  <si>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</si>
  <si>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</si>
  <si>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</si>
  <si>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</si>
  <si>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</si>
  <si>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</si>
  <si>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</si>
  <si>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</si>
  <si>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</si>
  <si>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</si>
  <si>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</si>
  <si>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</si>
  <si>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</si>
  <si>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</si>
  <si>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</si>
  <si>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</si>
  <si>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</si>
  <si>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</si>
  <si>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</si>
  <si>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</si>
  <si>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</si>
  <si>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</si>
  <si>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</si>
  <si>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</si>
  <si>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</si>
  <si>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</si>
  <si>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</si>
  <si>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</si>
  <si>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</si>
  <si>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</si>
  <si>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</si>
  <si>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</si>
  <si>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</si>
  <si>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</si>
  <si>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</si>
  <si>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</si>
  <si>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</si>
  <si>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</si>
  <si>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</si>
  <si>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</si>
  <si>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</si>
  <si>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</si>
  <si>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</si>
  <si>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</si>
  <si>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</si>
  <si>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</si>
  <si>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</si>
  <si>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</si>
  <si>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</si>
  <si>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</si>
  <si>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</si>
  <si>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</si>
  <si>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</si>
  <si>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</si>
  <si>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</si>
  <si>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</si>
  <si>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</si>
  <si>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</si>
  <si>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</si>
  <si>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</si>
  <si>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</si>
  <si>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</si>
  <si>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</si>
  <si>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</si>
  <si>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</si>
  <si>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</si>
  <si>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</si>
  <si>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</si>
  <si>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</si>
  <si>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</si>
  <si>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</si>
  <si>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</si>
  <si>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</si>
  <si>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</si>
  <si>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</si>
  <si>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</si>
  <si>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</si>
  <si>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</si>
  <si>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</si>
  <si>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</si>
  <si>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</si>
  <si>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</si>
  <si>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</si>
  <si>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</si>
  <si>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</si>
  <si>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</si>
  <si>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</si>
  <si>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</si>
  <si>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</si>
  <si>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</si>
  <si>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</si>
  <si>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</si>
  <si>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</si>
  <si>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</si>
  <si>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</si>
  <si>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</si>
  <si>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</si>
  <si>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</si>
  <si>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</si>
  <si>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</si>
  <si>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</si>
  <si>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</si>
  <si>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</si>
  <si>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</si>
  <si>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</si>
  <si>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</si>
  <si>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</si>
  <si>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</si>
  <si>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</si>
  <si>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</si>
  <si>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</si>
  <si>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</si>
  <si>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</si>
  <si>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</si>
  <si>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</si>
  <si>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</si>
  <si>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</si>
  <si>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</si>
  <si>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</si>
  <si>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</si>
  <si>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</si>
  <si>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</si>
  <si>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</si>
  <si>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</si>
  <si>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</si>
  <si>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</si>
  <si>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</si>
  <si>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</si>
  <si>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</si>
  <si>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</si>
  <si>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</si>
  <si>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</si>
  <si>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</si>
  <si>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</si>
  <si>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</si>
  <si>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</si>
  <si>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</si>
  <si>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</si>
  <si>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PCM-20251120-00000584</t>
  </si>
  <si>
    <t>team moved need 60 min</t>
  </si>
  <si>
    <t>PCM-20251120-00000587</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</si>
  <si>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</si>
  <si>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</si>
  <si>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</si>
  <si>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</si>
  <si>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</si>
  <si>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</si>
  <si>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</si>
  <si>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</si>
  <si>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</si>
  <si>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</si>
  <si>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</si>
  <si>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</si>
  <si>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</si>
  <si>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</si>
  <si>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</si>
  <si>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</si>
  <si>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</si>
  <si>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</si>
  <si>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</si>
  <si>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</si>
  <si>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</si>
  <si>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</si>
  <si>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</si>
  <si>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</si>
  <si>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</si>
  <si>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</si>
  <si>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</si>
  <si>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</si>
  <si>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</si>
  <si>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</si>
  <si>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</si>
  <si>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</si>
  <si>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</si>
  <si>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</si>
  <si>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</si>
  <si>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</si>
  <si>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</si>
  <si>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</si>
  <si>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</si>
  <si>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</si>
  <si>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</si>
  <si>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</si>
  <si>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</si>
  <si>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</si>
  <si>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</si>
  <si>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</si>
  <si>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</si>
  <si>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</si>
  <si>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</si>
  <si>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</si>
  <si>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</si>
  <si>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</si>
  <si>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</si>
  <si>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</si>
  <si>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</si>
  <si>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</si>
  <si>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</si>
  <si>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</si>
  <si>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</si>
  <si>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</si>
  <si>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</si>
  <si>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</si>
  <si>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</si>
  <si>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</si>
  <si>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</si>
  <si>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</si>
  <si>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</si>
  <si>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</si>
  <si>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</si>
  <si>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</si>
  <si>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</si>
  <si>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</si>
  <si>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</si>
  <si>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</si>
  <si>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</si>
  <si>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</si>
  <si>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</si>
  <si>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</si>
  <si>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</si>
  <si>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</si>
  <si>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</si>
  <si>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</si>
  <si>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</si>
  <si>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PCM-20251120-00000539</t>
  </si>
  <si>
    <t>65 min</t>
  </si>
  <si>
    <t xml:space="preserve"> </t>
  </si>
  <si>
    <t xml:space="preserve"> PCM-20250215-00000830 </t>
  </si>
  <si>
    <t>LTE site still down and  site located in aramco area access issue need special permission</t>
  </si>
  <si>
    <t>PCM-20251120-00000239</t>
  </si>
  <si>
    <t>was night access issue / USF area team EM team on the way 80 mins</t>
  </si>
  <si>
    <t>NO PCM</t>
  </si>
  <si>
    <t>120 mins</t>
  </si>
  <si>
    <t>PCM-20251120-00000555</t>
  </si>
  <si>
    <t>60 mins</t>
  </si>
  <si>
    <t>PCM-20251120-00000558</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</si>
  <si>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</si>
  <si>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</si>
  <si>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</si>
  <si>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</si>
  <si>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</si>
  <si>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</si>
  <si>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</si>
  <si>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</si>
  <si>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</si>
  <si>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PCM-20251120-00000505</t>
  </si>
  <si>
    <t xml:space="preserve">EM Team at site checking </t>
  </si>
  <si>
    <t>PCM-20251120-00000585</t>
  </si>
  <si>
    <t>EM team moved ETA: 40 min</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</si>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</sst>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4" fillId="0" borderId="0" xfId="0" applyFont="1"/>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7" totalsRowShown="0" headerRowDxfId="157" dataDxfId="156" headerRowBorderDxfId="154" tableBorderDxfId="155" totalsRowBorderDxfId="153">
  <autoFilter ref="A1:CJ1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7" totalsRowShown="0" headerRowDxfId="48" dataDxfId="47" headerRowBorderDxfId="45" tableBorderDxfId="46" totalsRowBorderDxfId="44">
  <autoFilter ref="A1:L4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318.40676967592299</v>
      </c>
      <c r="H2" s="76">
        <v>45662.943402777775</v>
      </c>
      <c r="I2" s="59" t="str">
        <f>IFERROR(VLOOKUP(D2,DB!A:F,6,0),"")</f>
        <v>Generator-SG</v>
      </c>
      <c r="J2" s="59" t="str">
        <f>IFERROR(VLOOKUP(D2,DB!A:G,7,0),"")</f>
        <v>Dead</v>
      </c>
      <c r="K2" s="67" t="s">
        <v>39022</v>
      </c>
      <c r="L2" s="65" t="str">
        <f>IFERROR(VLOOKUP(D2,DB!A:I,9,0),"")</f>
        <v>Latis</v>
      </c>
    </row>
    <row r="3" spans="1:15" ht="15" customHeight="1">
      <c r="A3" s="141" t="s">
        <v>39023</v>
      </c>
      <c r="B3" s="142" t="str">
        <f>IFERROR(VLOOKUP(D3,DB!A:K,11,0),"")</f>
        <v>R1</v>
      </c>
      <c r="C3" s="142">
        <v>4</v>
      </c>
      <c r="D3" s="133" t="s">
        <v>14333</v>
      </c>
      <c r="E3" s="143" t="s">
        <v>39021</v>
      </c>
      <c r="F3" s="144">
        <v>45981.328240740739</v>
      </c>
      <c r="G3" s="145">
        <f ca="1">IFERROR(NOW()-F3,"-")</f>
        <v>2.6954861110425554E-2</v>
      </c>
      <c r="H3" s="144">
        <v>45981.319166666668</v>
      </c>
      <c r="I3" s="142" t="str">
        <f>IFERROR(VLOOKUP(D3,DB!A:F,6,0),"")</f>
        <v>SCECO</v>
      </c>
      <c r="J3" s="142" t="str">
        <f>IFERROR(VLOOKUP(D3,DB!A:G,7,0),"")</f>
        <v>Vandalized</v>
      </c>
      <c r="K3" s="146" t="s">
        <v>39024</v>
      </c>
      <c r="L3" s="147" t="str">
        <f>IFERROR(VLOOKUP(D3,DB!A:I,9,0),"")</f>
        <v>Latis</v>
      </c>
    </row>
    <row r="4" spans="1:15" ht="15" customHeight="1">
      <c r="A4" s="141" t="s">
        <v>39025</v>
      </c>
      <c r="B4" s="142" t="str">
        <f>IFERROR(VLOOKUP(D4,DB!A:K,11,0),"")</f>
        <v>R1</v>
      </c>
      <c r="C4" s="142">
        <v>1</v>
      </c>
      <c r="D4" s="133" t="s">
        <v>11783</v>
      </c>
      <c r="E4" s="143" t="s">
        <v>39021</v>
      </c>
      <c r="F4" s="144">
        <v>45981.328993055555</v>
      </c>
      <c r="G4" s="145">
        <f ca="1">IFERROR(NOW()-F4,"-")</f>
        <v>2.6202546294371132E-2</v>
      </c>
      <c r="H4" s="144">
        <v>45981.323993055557</v>
      </c>
      <c r="I4" s="142" t="str">
        <f>IFERROR(VLOOKUP(D4,DB!A:F,6,0),"")</f>
        <v>SCECO</v>
      </c>
      <c r="J4" s="142" t="str">
        <f>IFERROR(VLOOKUP(D4,DB!A:G,7,0),"")</f>
        <v>Dead</v>
      </c>
      <c r="K4" s="146" t="s">
        <v>39026</v>
      </c>
      <c r="L4" s="147" t="str">
        <f>IFERROR(VLOOKUP(D4,DB!A:I,9,0),"")</f>
        <v>Latis</v>
      </c>
    </row>
    <row r="5" spans="1:15" ht="15" customHeight="1">
      <c r="A5" s="141"/>
      <c r="B5" s="142" t="str">
        <f>IFERROR(VLOOKUP(D5,DB!A:K,11,0),"")</f>
        <v/>
      </c>
      <c r="C5" s="142"/>
      <c r="D5" s="133"/>
      <c r="E5" s="143"/>
      <c r="F5" s="144"/>
      <c r="G5" s="145">
        <f ca="1">IFERROR(NOW()-F5,"-")</f>
        <v>45981.355195601849</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45981.355195601849</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45981.355195601849</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45981.355195601849</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45981.355195601849</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45981.355195601849</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45981.355195601849</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45981.355195601849</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45981.355195601849</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45981.355195601849</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45981.355195601849</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45981.355195601849</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45981.355195601849</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45981.355195601849</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45981.355195601849</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45981.355195601849</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45981.355195601849</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45981.355195601849</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45981.355195601849</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45981.355195601849</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45981.355195601849</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45981.355195601849</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45981.355195601849</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45981.355195601849</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45981.355195601849</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45981.355195601849</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45981.355195601849</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45981.355195601849</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45981.355195601849</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45981.355195601849</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45981.355195601849</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45981.355195601849</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45981.355195601849</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45981.355195601849</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45981.355195601849</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45981.355195601849</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45981.355195601849</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45981.355195601849</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45981.355195601849</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45981.355195601849</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45981.355195601849</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45981.355195601849</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45981.355195601849</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45981.355195601849</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45981.355195601849</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45981.355195601849</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45981.355195601849</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45981.355195601849</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45981.355195601849</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45981.355195601849</v>
      </c>
      <c r="H54" s="144"/>
      <c r="I54" s="142" t="str">
        <f>IFERROR(VLOOKUP(D54,DB!A:F,6,0),"")</f>
        <v/>
      </c>
      <c r="J54" s="142" t="str">
        <f>IFERROR(VLOOKUP(D54,DB!A:G,7,0),"")</f>
        <v/>
      </c>
      <c r="K54" s="146"/>
      <c r="L54" s="147" t="str">
        <f>IFERROR(VLOOKUP(D54,DB!A:I,9,0),"")</f>
        <v/>
      </c>
    </row>
    <row r="55" spans="1:12" ht="15" customHeight="1">
      <c r="A55" s="141"/>
      <c r="B55" s="142" t="str">
        <f>IFERROR(VLOOKUP(D55,DB!A:K,11,0),"")</f>
        <v/>
      </c>
      <c r="C55" s="142"/>
      <c r="D55" s="133"/>
      <c r="E55" s="143"/>
      <c r="F55" s="144"/>
      <c r="G55" s="145">
        <f ca="1">IFERROR(NOW()-F55,"-")</f>
        <v>45981.355195601849</v>
      </c>
      <c r="H55" s="144"/>
      <c r="I55" s="142" t="str">
        <f>IFERROR(VLOOKUP(D55,DB!A:F,6,0),"")</f>
        <v/>
      </c>
      <c r="J55" s="142" t="str">
        <f>IFERROR(VLOOKUP(D55,DB!A:G,7,0),"")</f>
        <v/>
      </c>
      <c r="K55" s="146"/>
      <c r="L55" s="147" t="str">
        <f>IFERROR(VLOOKUP(D55,DB!A:I,9,0),"")</f>
        <v/>
      </c>
    </row>
    <row r="56" spans="1:12" ht="15" customHeight="1">
      <c r="A56" s="141"/>
      <c r="B56" s="142" t="str">
        <f>IFERROR(VLOOKUP(D56,DB!A:K,11,0),"")</f>
        <v/>
      </c>
      <c r="C56" s="142"/>
      <c r="D56" s="133"/>
      <c r="E56" s="143"/>
      <c r="F56" s="144"/>
      <c r="G56" s="145">
        <f ca="1">IFERROR(NOW()-F56,"-")</f>
        <v>45981.355195601849</v>
      </c>
      <c r="H56" s="144"/>
      <c r="I56" s="142" t="str">
        <f>IFERROR(VLOOKUP(D56,DB!A:F,6,0),"")</f>
        <v/>
      </c>
      <c r="J56" s="142" t="str">
        <f>IFERROR(VLOOKUP(D56,DB!A:G,7,0),"")</f>
        <v/>
      </c>
      <c r="K56" s="146"/>
      <c r="L56" s="147" t="str">
        <f>IFERROR(VLOOKUP(D56,DB!A:I,9,0),"")</f>
        <v/>
      </c>
    </row>
    <row r="57" spans="1:12" ht="15" customHeight="1">
      <c r="A57" s="141"/>
      <c r="B57" s="142" t="str">
        <f>IFERROR(VLOOKUP(D57,DB!A:K,11,0),"")</f>
        <v/>
      </c>
      <c r="C57" s="142"/>
      <c r="D57" s="133"/>
      <c r="E57" s="143"/>
      <c r="F57" s="144"/>
      <c r="G57" s="145">
        <f ca="1">IFERROR(NOW()-F57,"-")</f>
        <v>45981.355195601849</v>
      </c>
      <c r="H57" s="144"/>
      <c r="I57" s="142" t="str">
        <f>IFERROR(VLOOKUP(D57,DB!A:F,6,0),"")</f>
        <v/>
      </c>
      <c r="J57" s="142" t="str">
        <f>IFERROR(VLOOKUP(D57,DB!A:G,7,0),"")</f>
        <v/>
      </c>
      <c r="K57" s="146"/>
      <c r="L57" s="147" t="str">
        <f>IFERROR(VLOOKUP(D57,DB!A:I,9,0),"")</f>
        <v/>
      </c>
    </row>
    <row r="58" spans="1:12" ht="15" customHeight="1">
      <c r="A58" s="141"/>
      <c r="B58" s="142" t="str">
        <f>IFERROR(VLOOKUP(D58,DB!A:K,11,0),"")</f>
        <v/>
      </c>
      <c r="C58" s="142"/>
      <c r="D58" s="133"/>
      <c r="E58" s="143"/>
      <c r="F58" s="144"/>
      <c r="G58" s="145">
        <f ca="1">IFERROR(NOW()-F58,"-")</f>
        <v>45981.355195601849</v>
      </c>
      <c r="H58" s="144"/>
      <c r="I58" s="142" t="str">
        <f>IFERROR(VLOOKUP(D58,DB!A:F,6,0),"")</f>
        <v/>
      </c>
      <c r="J58" s="142" t="str">
        <f>IFERROR(VLOOKUP(D58,DB!A:G,7,0),"")</f>
        <v/>
      </c>
      <c r="K58" s="146"/>
      <c r="L58" s="147" t="str">
        <f>IFERROR(VLOOKUP(D58,DB!A:I,9,0),"")</f>
        <v/>
      </c>
    </row>
    <row r="59" spans="1:12" ht="15" customHeight="1">
      <c r="A59" s="141"/>
      <c r="B59" s="142" t="str">
        <f>IFERROR(VLOOKUP(D59,DB!A:K,11,0),"")</f>
        <v/>
      </c>
      <c r="C59" s="142"/>
      <c r="D59" s="133"/>
      <c r="E59" s="143"/>
      <c r="F59" s="144"/>
      <c r="G59" s="145">
        <f ca="1">IFERROR(NOW()-F59,"-")</f>
        <v>45981.355195601849</v>
      </c>
      <c r="H59" s="144"/>
      <c r="I59" s="142" t="str">
        <f>IFERROR(VLOOKUP(D59,DB!A:F,6,0),"")</f>
        <v/>
      </c>
      <c r="J59" s="142" t="str">
        <f>IFERROR(VLOOKUP(D59,DB!A:G,7,0),"")</f>
        <v/>
      </c>
      <c r="K59" s="146"/>
      <c r="L59" s="147" t="str">
        <f>IFERROR(VLOOKUP(D59,DB!A:I,9,0),"")</f>
        <v/>
      </c>
    </row>
    <row r="60" spans="1:12" ht="15" customHeight="1">
      <c r="A60" s="141"/>
      <c r="B60" s="142" t="str">
        <f>IFERROR(VLOOKUP(D60,DB!A:K,11,0),"")</f>
        <v/>
      </c>
      <c r="C60" s="142"/>
      <c r="D60" s="133"/>
      <c r="E60" s="143"/>
      <c r="F60" s="144"/>
      <c r="G60" s="145">
        <f ca="1">IFERROR(NOW()-F60,"-")</f>
        <v>45981.355195601849</v>
      </c>
      <c r="H60" s="144"/>
      <c r="I60" s="142" t="str">
        <f>IFERROR(VLOOKUP(D60,DB!A:F,6,0),"")</f>
        <v/>
      </c>
      <c r="J60" s="142" t="str">
        <f>IFERROR(VLOOKUP(D60,DB!A:G,7,0),"")</f>
        <v/>
      </c>
      <c r="K60" s="146"/>
      <c r="L60" s="147" t="str">
        <f>IFERROR(VLOOKUP(D60,DB!A:I,9,0),"")</f>
        <v/>
      </c>
    </row>
    <row r="61" spans="1:12" ht="15" customHeight="1">
      <c r="A61" s="148"/>
      <c r="B61" s="135" t="str">
        <f>IFERROR(VLOOKUP(D61,DB!A:K,11,0),"")</f>
        <v/>
      </c>
      <c r="C61" s="135"/>
      <c r="D61" s="149"/>
      <c r="E61" s="136"/>
      <c r="F61" s="137"/>
      <c r="G61" s="138">
        <f ca="1">IFERROR(NOW()-F61,"-")</f>
        <v>45981.355195601849</v>
      </c>
      <c r="H61" s="137"/>
      <c r="I61" s="135" t="str">
        <f>IFERROR(VLOOKUP(D61,DB!A:F,6,0),"")</f>
        <v/>
      </c>
      <c r="J61" s="135" t="str">
        <f>IFERROR(VLOOKUP(D61,DB!A:G,7,0),"")</f>
        <v/>
      </c>
      <c r="K61" s="139"/>
      <c r="L61" s="140" t="str">
        <f>IFERROR(VLOOKUP(D61,DB!A:I,9,0),"")</f>
        <v/>
      </c>
    </row>
  </sheetData>
  <customSheetViews>
    <customSheetView guid="{F6042A99-DD27-4453-835D-0834D95730CC}" filter="1" showAutoFilter="1">
      <pageMargins left="0" right="0" top="0" bottom="0" header="0" footer="0"/>
      <autoFilter ref="B1:M1" xr:uid="{A17F24CE-35B3-414D-8A6F-04BA460DE6C8}"/>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7"/>
  <sheetViews>
    <sheetView tabSelected="1" workbookViewId="0">
      <pane ySplit="1" topLeftCell="J9"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156.35535763888765</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7</v>
      </c>
      <c r="D4" s="18" t="s">
        <v>24702</v>
      </c>
      <c r="E4" s="84" t="s">
        <v>39104</v>
      </c>
      <c r="F4" s="103">
        <v>45981.303703703707</v>
      </c>
      <c r="G4" s="104">
        <f ca="1">IFERROR(NOW()-F4,"-")</f>
        <v>5.1491898142558057E-2</v>
      </c>
      <c r="H4" s="103">
        <v>45981.297453703701</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45981.355195601849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45981.355195601849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45981.355195601849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45981.355195601849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45981.355195601849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45981.355195601849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45981.355195601849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45981.355195601849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45981.355195601849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45981.355195601849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45981.355195601849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45981.355195601849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45981.355195601849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45981.355195601849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45981.355195601849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45981.355195601849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45981.355195601849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45981.355195601849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45981.355195601849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45981.355195601849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45981.355195601849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45981.355195601849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45981.355195601849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45981.355195601849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45981.355195601849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45981.355195601849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45981.355195601849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45981.355195601849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45981.355195601849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45981.355195601849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45981.355195601849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45981.355195601849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45981.355195601849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45981.355195601849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45981.355195601849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45981.355195601849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45981.355195601849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45981.355195601849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45981.355195601849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45981.355195601849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45981.355195601849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45981.355195601849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45981.355195601849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45981.355195601849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45981.355195601849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45981.355195601849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45981.355195601849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45981.355195601849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45981.355195601849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45981.355195601849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45981.355195601849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45981.355195601849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45981.355195601849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45981.355195601849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45981.355195601849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45981.355195601849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45981.355195601849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45981.355195601849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45981.355195601849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45981.355195601849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45981.355195601849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45981.355195601849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45981.355195601849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45981.355195601849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45981.355195601849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45981.355195601849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45981.355195601849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45981.355195601849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45981.355195601849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45981.355195601849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45981.355195601849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45981.355195601849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45981.355195601849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45981.355195601849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45981.355195601849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45981.355195601849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45981.355195601849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45981.355195601849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45981.355195601849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45981.355195601849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45981.355195601849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45981.355195601849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45981.355195601849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45981.355195601849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45981.355195601849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45981.355195601849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45981.355195601849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45981.355195601849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45981.355195601849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45981.355195601849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45981.355195601849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45981.355195601849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45981.355195601849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45981.355195601849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45981.355195601849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45981.355195601849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45981.355195601849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45981.355195601849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45981.355195601849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45981.355195601849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45981.355195601849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45981.355195601849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45981.355195601849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45981.355195601849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45981.355195601849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45981.355195601849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45981.355195601849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45981.355195601849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45981.355195601849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45981.355195601849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45981.355195601849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45981.355195601849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45981.355195601849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45981.355195601849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45981.355195601849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45981.355195601849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45981.355195601849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45981.355195601849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45981.355195601849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45981.355195601849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45981.355195601849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45981.355195601849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45981.355195601849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45981.355195601849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45981.355195601849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45981.355195601849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45981.355195601849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45981.355195601849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45981.355195601849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45981.355195601849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45981.355195601849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45981.355195601849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45981.355195601849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45981.355195601849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45981.355195601849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45981.355195601849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45981.355195601849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45981.355195601849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45981.355195601849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45981.355195601849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45981.355195601849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45981.355195601849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45981.355195601849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45981.355195601849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45981.355195601849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45981.355195601849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45981.355195601849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45981.355195601849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45981.355195601849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45981.355195601849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45981.355195601849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45981.355195601849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45981.355195601849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45981.355195601849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45981.355195601849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45981.355195601849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45981.355195601849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45981.355195601849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45981.355195601849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45981.355195601849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45981.355195601849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45981.355195601849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45981.355195601849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45981.355195601849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45981.355195601849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45981.355195601849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45981.355195601849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45981.355195601849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45981.355195601849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45981.355195601849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45981.355195601849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45981.355195601849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45981.355195601849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sheetData>
  <dataValidations count="2">
    <dataValidation allowBlank="1" showInputMessage="1" showErrorMessage="1" sqref="E1" xr:uid="{4D935161-CDD3-4592-B877-3FB59C99E142}"/>
    <dataValidation type="list" allowBlank="1" showInputMessage="1" showErrorMessage="1" sqref="E3 E5:E1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45981.355195601849</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45981.355195601849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45981.355195601849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45981.355195601849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45981.355195601849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45981.355195601849</v>
      </c>
      <c r="H7" s="22"/>
      <c r="I7" s="19" t="str">
        <f>IFERROR(VLOOKUP(D7,DB!A:F,6,0),"")</f>
        <v/>
      </c>
      <c r="J7" s="18" t="str">
        <f>IFERROR(VLOOKUP(D7,DB!A:G,7,0),"")</f>
        <v/>
      </c>
      <c r="K7" s="45"/>
      <c r="L7" s="23" t="str">
        <f>IFERROR(VLOOKUP(D7,DB!A:I,9,0),"")</f>
        <v/>
      </c>
    </row>
    <row r="8" spans="1:13" ht="15" customHeight="1">
      <c r="A8" s="19"/>
      <c r="B8" s="61" t="str">
        <f>IFERROR(VLOOKUP(D8,DB!A:K,11,0),"")</f>
        <v/>
      </c>
      <c r="C8" s="18"/>
      <c r="D8" s="18" t="s">
        <v>39111</v>
      </c>
      <c r="E8" s="18"/>
      <c r="F8" s="20"/>
      <c r="G8" s="21">
        <f t="shared" ca="1" si="0"/>
        <v>45981.355195601849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45981.355195601849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45981.355195601849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45981.355195601849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45981.355195601849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45981.355195601849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45981.355195601849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45981.355195601849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45981.355195601849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45981.355195601849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45981.355195601849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45981.355195601849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45981.355195601849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45981.355195601849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45981.355195601849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45981.355195601849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45981.355195601849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45981.355195601849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45981.355195601849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45981.355195601849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45981.355195601849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45981.355195601849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45981.355195601849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45981.355195601849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45981.355195601849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45981.355195601849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45981.355195601849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45981.355195601849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45981.355195601849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45981.355195601849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45981.355195601849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45981.355195601849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45981.355195601849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45981.355195601849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45981.355195601849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45981.355195601849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45981.355195601849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45981.355195601849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45981.355195601849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45981.355195601849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45981.355195601849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45981.355195601849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45981.355195601849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45981.355195601849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45981.355195601849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45981.355195601849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45981.355195601849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45981.355195601849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45981.355195601849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45981.355195601849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45981.355195601849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45981.355195601849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45981.355195601849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45981.355195601849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45981.355195601849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45981.355195601849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45981.355195601849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45981.355195601849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45981.355195601849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45981.355195601849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45981.355195601849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45981.355195601849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45981.355195601849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45981.355195601849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45981.355195601849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45981.355195601849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45981.355195601849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45981.355195601849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45981.355195601849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45981.355195601849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45981.355195601849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45981.355195601849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45981.355195601849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45981.355195601849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45981.355195601849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45981.355195601849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45981.355195601849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45981.355195601849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45981.355195601849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45981.355195601849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45981.355195601849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45981.355195601849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45981.355195601849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45981.355195601849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45981.355195601849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45981.355195601849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45981.355195601849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45981.355195601849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45981.355195601849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45981.355195601849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45981.355195601849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45981.355195601849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45981.355195601849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45981.355195601849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45981.355195601849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45981.355195601849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45981.355195601849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45981.355195601849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45981.355195601849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45981.355195601849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45981.355195601849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45981.355195601849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45981.355195601849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45981.355195601849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45981.355195601849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45981.355195601849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45981.355195601849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45981.355195601849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45981.355195601849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45981.355195601849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45981.355195601849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45981.355195601849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45981.355195601849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45981.355195601849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45981.355195601849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45981.355195601849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45981.355195601849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45981.355195601849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45981.355195601849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45981.355195601849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45981.355195601849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45981.355195601849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45981.355195601849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45981.355195601849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45981.355195601849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45981.355195601849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45981.355195601849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45981.355195601849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45981.355195601849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45981.355195601849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45981.355195601849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45981.355195601849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45981.355195601849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45981.355195601849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45981.355195601849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45981.355195601849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45981.355195601849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45981.355195601849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45981.355195601849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45981.355195601849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45981.355195601849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45981.355195601849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45981.355195601849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45981.355195601849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45981.355195601849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45981.355195601849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45981.355195601849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45981.355195601849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45981.355195601849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45981.355195601849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45981.355195601849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45981.355195601849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45981.355195601849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45981.355195601849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45981.355195601849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45981.355195601849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45981.355195601849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45981.355195601849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45981.355195601849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45981.355195601849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45981.355195601849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45981.355195601849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45981.355195601849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45981.355195601849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45981.355195601849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45981.355195601849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45981.355195601849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45981.355195601849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45981.355195601849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45981.355195601849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45981.355195601849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45981.355195601849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45981.355195601849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45981.355195601849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45981.355195601849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45981.355195601849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45981.355195601849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45981.355195601849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45981.355195601849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45981.355195601849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45981.355195601849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45981.355195601849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45981.355195601849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45981.355195601849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45981.355195601849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45981.355195601849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45981.355195601849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45981.355195601849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45981.355195601849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45981.355195601849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45981.355195601849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45981.355195601849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45981.355195601849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45981.355195601849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45981.355195601849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45981.355195601849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45981.355195601849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45981.355195601849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45981.355195601849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45981.355195601849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45981.355195601849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45981.355195601849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45981.355195601849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45981.355195601849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45981.355195601849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45981.355195601849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45981.355195601849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45981.355195601849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45981.355195601849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45981.355195601849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45981.355195601849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45981.355195601849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45981.355195601849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45981.355195601849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45981.355195601849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45981.355195601849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45981.355195601849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45981.355195601849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45981.355195601849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45981.355195601849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45981.355195601849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45981.355195601849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45981.355195601849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45981.355195601849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45981.355195601849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45981.355195601849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45981.355195601849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45981.355195601849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45981.355195601849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45981.355195601849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45981.355195601849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45981.355195601849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45981.355195601849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45981.355195601849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45981.355195601849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45981.355195601849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45981.355195601849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45981.355195601849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45981.355195601849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45981.355195601849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45981.355195601849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45981.355195601849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45981.355195601849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45981.355195601849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45981.355195601849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45981.355195601849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45981.355195601849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45981.355195601849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45981.355195601849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45981.355195601849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45981.355195601849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45981.355195601849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45981.355195601849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45981.355195601849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45981.355195601849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45981.355195601849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45981.355195601849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45981.355195601849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45981.355195601849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45981.355195601849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45981.355195601849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45981.355195601849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45981.355195601849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45981.355195601849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45981.355195601849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45981.355195601849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45981.355195601849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45981.355195601849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45981.355195601849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45981.355195601849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45981.355195601849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45981.355195601849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45981.355195601849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45981.355195601849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45981.355195601849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45981.355195601849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45981.355195601849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45981.355195601849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45981.355195601849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45981.355195601849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45981.355195601849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45981.355195601849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45981.355195601849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45981.355195601849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45981.355195601849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45981.355195601849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45981.355195601849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45981.355195601849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45981.355195601849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45981.355195601849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45981.355195601849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45981.355195601849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45981.355195601849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45981.355195601849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45981.355195601849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45981.355195601849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45981.355195601849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45981.355195601849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45981.355195601849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45981.355195601849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45981.355195601849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45981.355195601849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45981.355195601849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45981.355195601849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45981.355195601849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45981.355195601849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45981.355195601849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45981.355195601849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45981.355195601849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45981.355195601849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45981.355195601849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45981.355195601849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45981.355195601849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45981.355195601849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45981.355195601849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45981.355195601849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45981.355195601849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45981.355195601849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45981.355195601849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45981.355195601849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45981.355195601849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45981.355195601849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45981.355195601849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45981.355195601849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45981.355195601849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45981.355195601849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45981.355195601849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45981.355195601849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45981.355195601849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45981.355195601849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45981.355195601849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45981.355195601849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45981.355195601849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45981.355195601849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45981.355195601849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45981.355195601849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45981.355195601849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45981.355195601849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45981.355195601849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45981.355195601849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45981.355195601849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45981.355195601849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45981.355195601849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45981.355195601849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45981.355195601849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45981.355195601849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45981.355195601849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45981.355195601849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45981.355195601849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45981.355195601849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45981.355195601849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45981.355195601849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45981.355195601849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45981.355195601849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45981.355195601849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45981.355195601849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45981.355195601849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45981.355195601849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45981.355195601849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45981.355195601849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45981.355195601849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45981.355195601849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45981.355195601849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45981.355195601849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45981.355195601849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45981.355195601849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45981.355195601849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45981.355195601849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45981.355195601849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45981.355195601849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45981.355195601849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45981.355195601849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45981.355195601849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45981.355195601849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45981.355195601849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45981.355195601849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45981.355195601849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45981.355195601849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45981.355195601849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45981.355195601849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45981.355195601849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45981.355195601849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45981.355195601849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45981.355195601849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45981.355195601849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45981.355195601849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45981.355195601849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45981.355195601849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45981.355195601849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45981.355195601849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45981.355195601849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45981.355195601849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45981.355195601849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45981.355195601849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45981.355195601849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45981.355195601849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45981.355195601849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45981.355195601849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45981.355195601849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45981.355195601849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45981.355195601849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45981.355195601849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45981.355195601849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45981.355195601849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45981.355195601849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45981.355195601849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45981.355195601849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45981.355195601849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45981.355195601849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45981.355195601849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45981.355195601849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45981.355195601849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45981.355195601849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45981.355195601849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45981.355195601849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45981.355195601849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45981.355195601849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45981.355195601849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45981.355195601849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45981.355195601849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45981.355195601849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45981.355195601849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45981.355195601849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45981.355195601849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45981.355195601849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45981.355195601849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45981.355195601849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45981.355195601849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45981.355195601849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45981.355195601849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45981.355195601849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45981.355195601849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45981.355195601849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45981.355195601849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45981.355195601849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45981.355195601849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45981.355195601849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45981.355195601849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45981.355195601849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45981.355195601849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45981.355195601849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45981.355195601849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45981.355195601849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45981.355195601849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45981.355195601849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45981.355195601849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45981.355195601849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45981.355195601849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45981.355195601849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45981.355195601849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45981.355195601849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45981.355195601849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45981.355195601849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45981.355195601849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45981.355195601849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45981.355195601849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45981.355195601849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45981.355195601849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45981.355195601849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45981.355195601849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45981.355195601849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45981.355195601849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45981.355195601849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45981.355195601849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45981.355195601849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45981.355195601849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45981.355195601849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45981.355195601849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45981.355195601849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45981.355195601849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45981.355195601849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45981.355195601849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45981.355195601849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45981.355195601849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45981.355195601849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45981.355195601849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45981.355195601849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45981.355195601849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45981.355195601849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45981.355195601849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45981.355195601849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45981.355195601849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45981.355195601849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45981.355195601849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45981.355195601849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45981.355195601849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45981.355195601849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45981.355195601849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45981.355195601849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45981.355195601849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45981.355195601849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45981.355195601849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45981.355195601849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45981.355195601849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45981.355195601849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45981.355195601849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45981.355195601849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45981.355195601849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45981.355195601849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45981.355195601849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45981.355195601849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45981.355195601849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45981.355195601849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45981.355195601849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45981.355195601849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45981.355195601849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45981.355195601849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45981.355195601849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45981.355195601849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45981.355195601849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45981.355195601849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45981.355195601849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45981.355195601849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45981.355195601849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45981.355195601849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45981.355195601849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45981.355195601849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45981.355195601849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45981.355195601849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45981.355195601849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45981.355195601849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45981.355195601849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45981.355195601849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45981.355195601849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45981.355195601849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45981.355195601849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45981.355195601849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45981.355195601849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45981.355195601849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45981.355195601849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45981.355195601849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45981.355195601849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45981.355195601849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45981.355195601849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45981.355195601849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45981.355195601849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45981.355195601849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45981.355195601849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45981.355195601849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45981.355195601849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45981.355195601849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45981.355195601849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45981.355195601849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45981.355195601849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45981.355195601849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45981.355195601849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45981.355195601849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45981.355195601849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45981.355195601849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45981.355195601849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45981.355195601849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45981.355195601849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45981.355195601849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45981.355195601849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45981.355195601849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45981.355195601849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45981.355195601849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45981.355195601849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45981.355195601849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45981.355195601849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45981.355195601849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45981.355195601849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45981.355195601849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45981.355195601849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45981.355195601849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45981.355195601849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45981.355195601849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45981.355195601849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45981.355195601849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45981.355195601849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45981.355195601849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45981.355195601849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45981.355195601849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45981.355195601849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45981.355195601849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45981.355195601849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45981.355195601849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45981.355195601849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45981.355195601849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45981.355195601849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45981.355195601849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45981.355195601849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45981.355195601849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45981.355195601849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45981.355195601849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45981.355195601849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45981.355195601849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45981.355195601849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45981.355195601849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45981.355195601849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45981.355195601849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45981.355195601849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45981.355195601849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45981.355195601849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45981.355195601849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45981.355195601849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45981.355195601849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45981.355195601849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45981.355195601849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45981.355195601849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45981.355195601849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45981.355195601849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45981.355195601849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45981.355195601849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45981.355195601849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45981.355195601849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45981.355195601849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45981.355195601849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45981.355195601849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45981.355195601849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45981.355195601849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45981.355195601849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45981.355195601849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45981.355195601849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45981.355195601849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45981.355195601849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45981.355195601849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45981.355195601849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45981.355195601849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45981.355195601849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45981.355195601849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45981.355195601849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45981.355195601849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45981.355195601849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45981.355195601849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45981.355195601849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45981.355195601849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45981.355195601849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45981.355195601849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45981.355195601849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45981.355195601849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45981.355195601849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45981.355195601849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45981.355195601849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45981.355195601849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45981.355195601849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45981.355195601849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45981.355195601849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45981.355195601849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45981.355195601849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45981.355195601849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45981.355195601849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45981.355195601849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45981.355195601849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45981.355195601849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45981.355195601849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45981.355195601849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45981.355195601849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45981.355195601849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45981.355195601849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45981.355195601849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45981.355195601849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45981.355195601849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45981.355195601849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45981.355195601849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45981.355195601849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45981.355195601849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45981.355195601849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45981.355195601849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45981.355195601849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45981.355195601849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45981.355195601849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45981.355195601849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45981.355195601849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45981.355195601849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45981.355195601849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45981.355195601849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45981.355195601849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45981.355195601849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45981.355195601849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45981.355195601849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45981.355195601849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45981.355195601849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45981.355195601849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45981.355195601849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45981.355195601849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45981.355195601849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45981.355195601849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45981.355195601849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45981.355195601849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45981.355195601849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45981.355195601849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45981.355195601849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45981.355195601849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45981.355195601849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45981.355195601849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45981.355195601849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45981.355195601849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45981.355195601849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45981.355195601849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45981.355195601849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45981.355195601849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45981.355195601849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45981.355195601849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45981.355195601849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45981.355195601849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45981.355195601849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45981.355195601849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45981.355195601849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45981.355195601849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45981.355195601849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45981.355195601849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45981.355195601849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45981.355195601849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45981.355195601849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45981.355195601849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45981.355195601849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45981.355195601849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45981.355195601849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45981.355195601849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45981.355195601849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45981.355195601849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45981.355195601849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45981.355195601849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45981.355195601849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45981.355195601849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45981.355195601849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45981.355195601849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45981.355195601849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45981.355195601849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45981.355195601849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45981.355195601849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45981.355195601849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45981.355195601849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45981.355195601849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45981.355195601849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45981.355195601849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45981.355195601849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45981.355195601849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45981.355195601849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45981.355195601849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45981.355195601849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45981.355195601849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45981.355195601849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45981.355195601849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45981.355195601849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45981.355195601849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45981.355195601849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45981.355195601849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45981.355195601849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45981.355195601849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45981.355195601849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45981.355195601849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45981.355195601849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45981.355195601849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45981.355195601849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45981.355195601849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45981.355195601849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45981.355195601849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45981.355195601849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45981.355195601849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45981.355195601849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45981.355195601849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45981.355195601849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45981.355195601849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45981.355195601849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45981.355195601849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45981.355195601849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45981.355195601849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45981.355195601849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45981.355195601849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45981.355195601849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45981.355195601849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45981.355195601849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45981.355195601849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45981.355195601849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45981.355195601849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45981.355195601849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45981.355195601849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45981.355195601849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45981.355195601849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45981.355195601849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45981.355195601849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45981.355195601849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45981.355195601849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45981.355195601849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45981.355195601849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45981.355195601849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45981.355195601849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45981.355195601849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45981.355195601849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45981.355195601849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45981.355195601849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45981.355195601849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45981.355195601849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45981.355195601849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45981.355195601849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45981.355195601849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45981.355195601849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45981.355195601849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45981.355195601849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45981.355195601849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45981.355195601849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45981.355195601849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45981.355195601849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45981.355195601849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45981.355195601849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45981.355195601849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45981.355195601849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45981.355195601849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45981.355195601849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45981.355195601849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45981.355195601849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45981.355195601849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45981.355195601849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45981.355195601849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45981.355195601849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45981.355195601849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45981.355195601849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45981.355195601849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45981.355195601849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45981.355195601849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45981.355195601849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45981.355195601849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45981.355195601849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45981.355195601849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45981.355195601849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45981.355195601849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45981.355195601849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45981.355195601849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45981.355195601849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45981.355195601849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45981.355195601849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45981.355195601849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45981.355195601849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45981.355195601849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45981.355195601849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45981.355195601849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45981.355195601849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45981.355195601849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45981.355195601849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45981.355195601849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45981.355195601849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45981.355195601849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45981.355195601849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45981.355195601849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45981.355195601849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45981.355195601849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45981.355195601849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45981.355195601849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45981.355195601849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45981.355195601849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45981.355195601849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45981.355195601849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45981.355195601849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45981.355195601849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45981.355195601849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45981.355195601849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45981.355195601849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45981.355195601849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45981.355195601849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45981.355195601849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45981.355195601849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45981.355195601849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45981.355195601849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45981.355195601849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45981.355195601849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45981.355195601849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45981.355195601849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45981.355195601849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45981.355195601849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45981.355195601849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45981.355195601849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45981.355195601849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45981.355195601849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45981.355195601849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45981.355195601849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45981.355195601849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45981.355195601849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45981.355195601849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45981.355195601849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45981.355195601849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45981.355195601849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45981.355195601849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45981.355195601849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45981.355195601849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45981.355195601849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45981.355195601849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45981.355195601849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45981.355195601849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45981.355195601849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45981.355195601849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45981.355195601849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45981.355195601849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45981.355195601849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45981.355195601849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45981.355195601849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45981.355195601849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45981.355195601849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45981.355195601849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45981.355195601849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45981.355195601849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45981.355195601849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45981.355195601849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45981.355195601849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45981.355195601849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45981.355195601849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45981.355195601849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45981.355195601849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45981.355195601849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45981.355195601849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45981.355195601849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45981.355195601849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45981.355195601849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45981.355195601849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45981.355195601849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45981.355195601849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45981.355195601849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45981.355195601849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45981.355195601849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45981.355195601849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45981.355195601849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45981.355195601849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45981.355195601849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45981.355195601849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45981.355195601849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45981.355195601849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45981.355195601849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45981.355195601849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45981.355195601849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45981.355195601849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45981.355195601849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45981.355195601849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45981.355195601849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45981.355195601849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45981.355195601849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45981.355195601849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45981.355195601849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45981.355195601849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45981.355195601849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45981.355195601849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45981.355195601849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45981.355195601849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45981.355195601849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45981.355195601849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45981.355195601849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45981.355195601849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45981.355195601849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45981.355195601849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45981.355195601849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45981.355195601849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45981.355195601849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45981.355195601849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45981.355195601849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45981.355195601849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45981.355195601849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45981.355195601849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45981.355195601849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45981.355195601849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45981.355195601849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45981.355195601849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45981.355195601849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45981.355195601849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45981.355195601849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45981.355195601849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45981.355195601849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45981.355195601849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45981.355195601849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45981.355195601849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45981.355195601849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45981.355195601849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45981.355195601849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45981.355195601849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45981.355195601849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45981.355195601849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45981.355195601849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45981.355195601849</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277.87447800925293</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36478</v>
      </c>
      <c r="E3" s="94" t="s">
        <v>39021</v>
      </c>
      <c r="F3" s="95">
        <v>45981.158333333333</v>
      </c>
      <c r="G3" s="96">
        <f t="shared" ref="G3:G47" ca="1" si="0">IFERROR(NOW()-F3,"")</f>
        <v>0.19686226851626998</v>
      </c>
      <c r="H3" s="95">
        <v>45981.152881944443</v>
      </c>
      <c r="I3" s="113" t="str">
        <f>IFERROR(VLOOKUP(D3,DB!A:F,6,0),"")</f>
        <v>Generator-SG</v>
      </c>
      <c r="J3" s="113" t="str">
        <f>IFERROR(VLOOKUP(D3,DB!A:G,7,0),"")</f>
        <v>Dead</v>
      </c>
      <c r="K3" s="97" t="s">
        <v>39115</v>
      </c>
      <c r="L3" s="91" t="str">
        <f>IFERROR(VLOOKUP(D3,DB!A:I,9,0),"")</f>
        <v>Latis</v>
      </c>
    </row>
    <row r="4" spans="1:16" ht="15" customHeight="1">
      <c r="A4" s="113" t="s">
        <v>39116</v>
      </c>
      <c r="B4" s="113" t="str">
        <f>IFERROR(VLOOKUP(D4,DB!A:K,11,0),"")</f>
        <v>R4</v>
      </c>
      <c r="C4" s="93">
        <v>1</v>
      </c>
      <c r="D4" s="91" t="s">
        <v>36792</v>
      </c>
      <c r="E4" s="94" t="s">
        <v>39021</v>
      </c>
      <c r="F4" s="95"/>
      <c r="G4" s="96">
        <f t="shared" ca="1" si="0"/>
        <v>45981.355195601849</v>
      </c>
      <c r="H4" s="95">
        <v>45981.294444444444</v>
      </c>
      <c r="I4" s="113" t="str">
        <f>IFERROR(VLOOKUP(D4,DB!A:F,6,0),"")</f>
        <v>Generator-SG</v>
      </c>
      <c r="J4" s="113" t="str">
        <f>IFERROR(VLOOKUP(D4,DB!A:G,7,0),"")</f>
        <v>Dead</v>
      </c>
      <c r="K4" s="97" t="s">
        <v>39117</v>
      </c>
      <c r="L4" s="91" t="str">
        <f>IFERROR(VLOOKUP(D4,DB!A:I,9,0),"")</f>
        <v>Latis</v>
      </c>
    </row>
    <row r="5" spans="1:16" ht="15" customHeight="1">
      <c r="A5" s="113" t="s">
        <v>39118</v>
      </c>
      <c r="B5" s="113" t="str">
        <f>IFERROR(VLOOKUP(D5,DB!A:K,11,0),"")</f>
        <v>R4</v>
      </c>
      <c r="C5" s="93">
        <v>1</v>
      </c>
      <c r="D5" s="91" t="s">
        <v>36975</v>
      </c>
      <c r="E5" s="94" t="s">
        <v>39021</v>
      </c>
      <c r="F5" s="95">
        <v>45981.312430555554</v>
      </c>
      <c r="G5" s="96">
        <f t="shared" ca="1" si="0"/>
        <v>4.2765046295244247E-2</v>
      </c>
      <c r="H5" s="95">
        <v>45981.292361111111</v>
      </c>
      <c r="I5" s="113" t="str">
        <f>IFERROR(VLOOKUP(D5,DB!A:F,6,0),"")</f>
        <v>SCECO</v>
      </c>
      <c r="J5" s="113" t="str">
        <f>IFERROR(VLOOKUP(D5,DB!A:G,7,0),"")</f>
        <v>Dead</v>
      </c>
      <c r="K5" s="97" t="s">
        <v>39119</v>
      </c>
      <c r="L5" s="91" t="str">
        <f>IFERROR(VLOOKUP(D5,DB!A:I,9,0),"")</f>
        <v>Latis</v>
      </c>
    </row>
    <row r="6" spans="1:16" ht="15" customHeight="1">
      <c r="A6" s="113" t="s">
        <v>39116</v>
      </c>
      <c r="B6" s="113" t="str">
        <f>IFERROR(VLOOKUP(D6,DB!A:K,11,0),"")</f>
        <v>R4</v>
      </c>
      <c r="C6" s="93">
        <v>1</v>
      </c>
      <c r="D6" s="91" t="s">
        <v>29727</v>
      </c>
      <c r="E6" s="94" t="s">
        <v>39021</v>
      </c>
      <c r="F6" s="95"/>
      <c r="G6" s="96">
        <f t="shared" ca="1" si="0"/>
        <v>45981.355195601849</v>
      </c>
      <c r="H6" s="95">
        <v>45981.291666666664</v>
      </c>
      <c r="I6" s="113" t="str">
        <f>IFERROR(VLOOKUP(D6,DB!A:F,6,0),"")</f>
        <v>SCECO</v>
      </c>
      <c r="J6" s="113" t="str">
        <f>IFERROR(VLOOKUP(D6,DB!A:G,7,0),"")</f>
        <v>Vandalized+Dead</v>
      </c>
      <c r="K6" s="97" t="s">
        <v>39119</v>
      </c>
      <c r="L6" s="91" t="str">
        <f>IFERROR(VLOOKUP(D6,DB!A:I,9,0),"")</f>
        <v>Latis</v>
      </c>
    </row>
    <row r="7" spans="1:16" ht="15" customHeight="1">
      <c r="A7" s="113" t="s">
        <v>39120</v>
      </c>
      <c r="B7" s="113" t="str">
        <f>IFERROR(VLOOKUP(D7,DB!A:K,11,0),"")</f>
        <v>R4</v>
      </c>
      <c r="C7" s="93">
        <v>3</v>
      </c>
      <c r="D7" s="91" t="s">
        <v>37158</v>
      </c>
      <c r="E7" s="94" t="s">
        <v>39021</v>
      </c>
      <c r="F7" s="95">
        <v>45981.314803240741</v>
      </c>
      <c r="G7" s="96">
        <f t="shared" ca="1" si="0"/>
        <v>4.0392361108388286E-2</v>
      </c>
      <c r="H7" s="95">
        <v>45981.273611111108</v>
      </c>
      <c r="I7" s="113" t="str">
        <f>IFERROR(VLOOKUP(D7,DB!A:F,6,0),"")</f>
        <v>Generator-SG</v>
      </c>
      <c r="J7" s="113" t="str">
        <f>IFERROR(VLOOKUP(D7,DB!A:G,7,0),"")</f>
        <v>Dead</v>
      </c>
      <c r="K7" s="97" t="s">
        <v>39121</v>
      </c>
      <c r="L7" s="91" t="str">
        <f>IFERROR(VLOOKUP(D7,DB!A:I,9,0),"")</f>
        <v>Latis</v>
      </c>
    </row>
    <row r="8" spans="1:16" ht="15" customHeight="1">
      <c r="A8" s="113"/>
      <c r="B8" s="113" t="str">
        <f>IFERROR(VLOOKUP(D8,DB!A:K,11,0),"")</f>
        <v/>
      </c>
      <c r="C8" s="93"/>
      <c r="D8" s="91"/>
      <c r="E8" s="94"/>
      <c r="F8" s="95"/>
      <c r="G8" s="96">
        <f t="shared" ca="1" si="0"/>
        <v>45981.355195601849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45981.355195601849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45981.355195601849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134"/>
      <c r="E11" s="94"/>
      <c r="F11" s="95"/>
      <c r="G11" s="96">
        <f t="shared" ca="1" si="0"/>
        <v>45981.355195601849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45981.355195601849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45981.355195601849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45981.355195601849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45981.355195601849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45981.355195601849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45981.355195601849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45981.355195601849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45981.355195601849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45981.355195601849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45981.355195601849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45981.355195601849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45981.355195601849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45981.355195601849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45981.355195601849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45981.355195601849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45981.355195601849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45981.355195601849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45981.355195601849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45981.355195601849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45981.355195601849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45981.355195601849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45981.355195601849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45981.355195601849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45981.355195601849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45981.355195601849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45981.355195601849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45981.355195601849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45981.355195601849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45981.355195601849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45981.355195601849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45981.355195601849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45981.355195601849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45981.355195601849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45981.355195601849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45981.355195601849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45981.355195601849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45981.355195601849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45981.355195601849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45981.355195601849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45981.355195601849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45981.355195601849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45981.355195601849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45981.355195601849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45981.355195601849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45981.355195601849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45981.355195601849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45981.355195601849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45981.355195601849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45981.355195601849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45981.355195601849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45981.355195601849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45981.355195601849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45981.355195601849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45981.355195601849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45981.355195601849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45981.355195601849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45981.355195601849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45981.355195601849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45981.355195601849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45981.355195601849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45981.355195601849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45981.355195601849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45981.355195601849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45981.355195601849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45981.355195601849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45981.355195601849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45981.355195601849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45981.355195601849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45981.355195601849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45981.355195601849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45981.355195601849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45981.355195601849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45981.355195601849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45981.355195601849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45981.355195601849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45981.355195601849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45981.355195601849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45981.355195601849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45981.355195601849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45981.355195601849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45981.355195601849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45981.355195601849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45981.355195601849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45981.355195601849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45981.355195601849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45981.355195601849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45981.355195601849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45981.355195601849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45981.355195601849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45981.355195601849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45981.355195601849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45981.355195601849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45981.355195601849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45981.355195601849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45981.355195601849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45981.355195601849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45981.355195601849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45981.355195601849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45981.355195601849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45981.355195601849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45981.355195601849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45981.355195601849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45981.355195601849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45981.355195601849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45981.355195601849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45981.355195601849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45981.355195601849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45981.355195601849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45981.355195601849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45981.355195601849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45981.355195601849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45981.355195601849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45981.355195601849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45981.355195601849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45981.355195601849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45981.355195601849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45981.355195601849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45981.355195601849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45981.355195601849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45981.355195601849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45981.355195601849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45981.355195601849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45981.355195601849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45981.355195601849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45981.355195601849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45981.355195601849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45981.355195601849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45981.355195601849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45981.355195601849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45981.355195601849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45981.355195601849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45981.355195601849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45981.355195601849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45981.355195601849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45981.355195601849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45981.355195601849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45981.355195601849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45981.355195601849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45981.355195601849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45981.355195601849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45981.355195601849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45981.355195601849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45981.355195601849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45981.355195601849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45981.355195601849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45981.355195601849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45981.355195601849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45981.355195601849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45981.355195601849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45981.355195601849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45981.355195601849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45981.355195601849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45981.355195601849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45981.355195601849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45981.355195601849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45981.355195601849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45981.355195601849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45981.355195601849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45981.355195601849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45981.355195601849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45981.355195601849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45981.355195601849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45981.355195601849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45981.355195601849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45981.355195601849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45981.355195601849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45981.355195601849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45981.355195601849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45981.355195601849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45981.355195601849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45981.355195601849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45981.355195601849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45981.355195601849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45981.355195601849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45981.355195601849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45981.355195601849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45981.355195601849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45981.355195601849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45981.355195601849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45981.355195601849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45981.355195601849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45981.355195601849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45981.355195601849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45981.355195601849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45981.355195601849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45981.355195601849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45981.355195601849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45981.355195601849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45981.355195601849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45981.355195601849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45981.355195601849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45981.355195601849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45981.355195601849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45981.355195601849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45981.355195601849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45981.355195601849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45981.355195601849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45981.355195601849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45981.355195601849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45981.355195601849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45981.355195601849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45981.355195601849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45981.355195601849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45981.355195601849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45981.355195601849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45981.355195601849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45981.355195601849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45981.355195601849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45981.355195601849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45981.355195601849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45981.355195601849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45981.355195601849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45981.355195601849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45981.355195601849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45981.355195601849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45981.355195601849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45981.355195601849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45981.355195601849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45981.355195601849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45981.355195601849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45981.355195601849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45981.355195601849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45981.355195601849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45981.355195601849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45981.355195601849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45981.355195601849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45981.355195601849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45981.355195601849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45981.355195601849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45981.355195601849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45981.355195601849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45981.355195601849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45981.355195601849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45981.355195601849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45981.355195601849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45981.355195601849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45981.355195601849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45981.355195601849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45981.355195601849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45981.355195601849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45981.355195601849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45981.355195601849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45981.355195601849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45981.355195601849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45981.355195601849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45981.355195601849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45981.355195601849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45981.355195601849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45981.355195601849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45981.355195601849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45981.355195601849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45981.355195601849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45981.355195601849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45981.355195601849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45981.355195601849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45981.355195601849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45981.355195601849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45981.355195601849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45981.355195601849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45981.355195601849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45981.355195601849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45981.355195601849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45981.355195601849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45981.355195601849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45981.355195601849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45981.355195601849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45981.355195601849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45981.355195601849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45981.355195601849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45981.355195601849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45981.355195601849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45981.355195601849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45981.355195601849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45981.355195601849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45981.355195601849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45981.355195601849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45981.355195601849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45981.355195601849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45981.355195601849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45981.355195601849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45981.355195601849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45981.355195601849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45981.355195601849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45981.355195601849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45981.355195601849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45981.355195601849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45981.355195601849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45981.355195601849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45981.355195601849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45981.355195601849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45981.355195601849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45981.355195601849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67" ca="1" si="5">IFERROR(NOW()-F304,"")</f>
        <v>45981.355195601849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45981.355195601849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45981.355195601849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45981.355195601849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45981.355195601849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45981.355195601849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45981.355195601849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45981.355195601849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45981.355195601849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45981.355195601849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45981.355195601849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45981.355195601849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45981.355195601849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45981.355195601849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45981.355195601849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45981.355195601849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45981.355195601849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45981.355195601849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45981.355195601849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45981.355195601849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45981.355195601849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45981.355195601849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45981.355195601849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45981.355195601849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45981.355195601849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45981.355195601849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45981.355195601849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45981.355195601849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45981.355195601849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45981.355195601849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45981.355195601849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45981.355195601849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45981.355195601849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45981.355195601849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45981.355195601849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45981.355195601849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45981.355195601849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45981.355195601849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45981.355195601849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45981.355195601849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45981.355195601849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45981.355195601849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45981.355195601849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45981.355195601849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45981.355195601849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45981.355195601849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45981.355195601849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45981.355195601849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45981.355195601849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45981.355195601849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45981.355195601849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45981.355195601849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45981.355195601849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45981.355195601849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45981.355195601849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45981.355195601849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45981.355195601849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45981.355195601849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45981.355195601849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45981.355195601849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45981.355195601849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45981.355195601849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45981.355195601849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45981.355195601849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ref="G368:G431" ca="1" si="6">IFERROR(NOW()-F368,"")</f>
        <v>45981.355195601849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45981.355195601849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45981.355195601849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45981.355195601849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45981.355195601849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45981.355195601849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45981.355195601849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45981.355195601849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45981.355195601849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45981.355195601849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45981.355195601849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45981.355195601849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45981.355195601849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45981.355195601849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45981.355195601849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45981.355195601849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45981.355195601849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45981.355195601849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45981.355195601849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45981.355195601849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45981.355195601849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45981.355195601849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45981.355195601849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45981.355195601849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45981.355195601849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45981.355195601849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45981.355195601849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45981.355195601849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45981.355195601849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45981.355195601849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45981.355195601849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45981.355195601849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45981.355195601849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45981.355195601849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45981.355195601849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45981.355195601849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45981.355195601849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45981.355195601849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45981.355195601849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45981.355195601849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45981.355195601849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45981.355195601849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45981.355195601849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45981.355195601849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45981.355195601849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45981.355195601849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45981.355195601849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45981.355195601849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45981.355195601849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45981.355195601849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45981.355195601849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45981.355195601849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45981.355195601849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45981.355195601849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45981.355195601849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45981.355195601849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45981.355195601849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45981.355195601849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45981.355195601849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45981.355195601849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45981.355195601849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45981.355195601849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45981.355195601849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45981.355195601849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ref="G432:G477" ca="1" si="7">IFERROR(NOW()-F432,"")</f>
        <v>45981.355195601849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45981.355195601849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45981.355195601849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45981.355195601849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45981.355195601849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45981.355195601849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45981.355195601849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45981.355195601849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45981.355195601849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45981.355195601849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45981.355195601849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45981.355195601849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45981.355195601849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45981.355195601849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45981.355195601849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45981.355195601849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45981.355195601849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45981.355195601849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45981.355195601849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45981.355195601849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45981.355195601849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45981.355195601849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45981.355195601849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45981.355195601849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45981.355195601849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45981.355195601849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45981.355195601849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45981.355195601849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45981.355195601849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45981.355195601849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45981.355195601849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45981.355195601849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45981.355195601849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45981.355195601849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45981.355195601849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45981.355195601849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45981.355195601849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45981.355195601849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45981.355195601849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45981.355195601849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45981.355195601849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45981.355195601849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45981.355195601849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45981.355195601849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45981.355195601849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45981.355195601849</v>
      </c>
      <c r="H477" s="95"/>
      <c r="I477" s="113" t="str">
        <f>IFERROR(VLOOKUP(D477,DB!A:F,6,0),"")</f>
        <v/>
      </c>
      <c r="J477" s="113" t="str">
        <f>IFERROR(VLOOKUP(D477,DB!A:G,7,0),"")</f>
        <v/>
      </c>
      <c r="K477" s="97"/>
      <c r="L477" s="91" t="str">
        <f>IFERROR(VLOOKUP(D477,DB!A:I,9,0),"")</f>
        <v/>
      </c>
    </row>
  </sheetData>
  <dataValidations count="2">
    <dataValidation allowBlank="1" showInputMessage="1" showErrorMessage="1" sqref="E1" xr:uid="{A4F81451-56CC-4543-9497-104C4E44EE4B}"/>
    <dataValidation type="list" allowBlank="1" showInputMessage="1" showErrorMessage="1" sqref="E2:E4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39122</v>
      </c>
      <c r="B2" s="37" t="str">
        <f>IFERROR(VLOOKUP(D2,DB!A:K,11,0),"")</f>
        <v>R5</v>
      </c>
      <c r="C2" s="37">
        <v>3</v>
      </c>
      <c r="D2" s="106" t="s">
        <v>36011</v>
      </c>
      <c r="E2" s="37" t="s">
        <v>39021</v>
      </c>
      <c r="F2" s="38">
        <v>45891.832060185188</v>
      </c>
      <c r="G2" s="108">
        <f ca="1">IFERROR(NOW()-F2,"")</f>
        <v>89.523135416660807</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39104</v>
      </c>
      <c r="F3" s="38">
        <v>45926.188877314817</v>
      </c>
      <c r="G3" s="108">
        <f t="shared" ref="G3" ca="1" si="0">IFERROR(NOW()-F3,"")</f>
        <v>55.166318287032482</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39104</v>
      </c>
      <c r="F4" s="110">
        <v>45948.661111111112</v>
      </c>
      <c r="G4" s="111">
        <f t="shared" ref="G4" ca="1" si="1">IFERROR(NOW()-F4,"")</f>
        <v>32.694084490736714</v>
      </c>
      <c r="H4" s="110">
        <v>45948.661111111112</v>
      </c>
      <c r="I4" s="109" t="str">
        <f>IFERROR(VLOOKUP(D4,DB!A:F,6,0),"")</f>
        <v>SCECO</v>
      </c>
      <c r="J4" s="109" t="str">
        <f>IFERROR(VLOOKUP(D4,DB!A:G,7,0),"")</f>
        <v>Dead</v>
      </c>
      <c r="K4" s="109" t="s">
        <v>39127</v>
      </c>
      <c r="L4" s="109" t="str">
        <f>IFERROR(VLOOKUP(D4,DB!A:I,9,0),"")</f>
        <v>Latis</v>
      </c>
    </row>
    <row r="5" spans="1:13" s="105" customFormat="1">
      <c r="A5" s="109" t="s">
        <v>39128</v>
      </c>
      <c r="B5" s="109" t="str">
        <f>IFERROR(VLOOKUP(D5,DB!A:K,11,0),"")</f>
        <v>R5</v>
      </c>
      <c r="C5" s="109">
        <v>1</v>
      </c>
      <c r="D5" s="109" t="s">
        <v>33371</v>
      </c>
      <c r="E5" s="109" t="s">
        <v>39021</v>
      </c>
      <c r="F5" s="128">
        <v>45977.514803240738</v>
      </c>
      <c r="G5" s="111">
        <f ca="1">IFERROR(NOW()-F5,"")</f>
        <v>3.8403923611112987</v>
      </c>
      <c r="H5" s="128">
        <v>45977.468807870369</v>
      </c>
      <c r="I5" s="109" t="str">
        <f>IFERROR(VLOOKUP(D5,DB!A:F,6,0),"")</f>
        <v>SCECO</v>
      </c>
      <c r="J5" s="109" t="str">
        <f>IFERROR(VLOOKUP(D5,DB!A:G,7,0),"")</f>
        <v>Weak</v>
      </c>
      <c r="K5" s="109" t="s">
        <v>39129</v>
      </c>
      <c r="L5" s="109" t="str">
        <f>IFERROR(VLOOKUP(D5,DB!A:I,9,0),"")</f>
        <v>Latis</v>
      </c>
    </row>
    <row r="6" spans="1:13">
      <c r="A6" s="109" t="s">
        <v>39130</v>
      </c>
      <c r="B6" s="109" t="str">
        <f>IFERROR(VLOOKUP(D6,DB!A:K,11,0),"")</f>
        <v>R5</v>
      </c>
      <c r="C6" s="109">
        <v>2</v>
      </c>
      <c r="D6" s="109" t="s">
        <v>34518</v>
      </c>
      <c r="E6" s="109" t="s">
        <v>39021</v>
      </c>
      <c r="F6" s="128">
        <v>45981.284189814818</v>
      </c>
      <c r="G6" s="111">
        <f ca="1">IFERROR(NOW()-F6,"")</f>
        <v>7.1005787031026557E-2</v>
      </c>
      <c r="H6" s="128">
        <v>45981.277175925927</v>
      </c>
      <c r="I6" s="109" t="str">
        <f>IFERROR(VLOOKUP(D6,DB!A:F,6,0),"")</f>
        <v>Generator-SG</v>
      </c>
      <c r="J6" s="109" t="str">
        <f>IFERROR(VLOOKUP(D6,DB!A:G,7,0),"")</f>
        <v>Dead</v>
      </c>
      <c r="K6" s="109" t="s">
        <v>39131</v>
      </c>
      <c r="L6" s="109" t="str">
        <f>IFERROR(VLOOKUP(D6,DB!A:I,9,0),"")</f>
        <v>Latis</v>
      </c>
    </row>
    <row r="7" spans="1:13">
      <c r="A7" s="109" t="s">
        <v>39132</v>
      </c>
      <c r="B7" s="109" t="str">
        <f>IFERROR(VLOOKUP(D7,DB!A:K,11,0),"")</f>
        <v>R5</v>
      </c>
      <c r="C7" s="109">
        <v>1</v>
      </c>
      <c r="D7" s="109" t="s">
        <v>32197</v>
      </c>
      <c r="E7" s="109" t="s">
        <v>39104</v>
      </c>
      <c r="F7" s="128">
        <v>45981.328344907408</v>
      </c>
      <c r="G7" s="111">
        <f ca="1">IFERROR(NOW()-F7,"")</f>
        <v>2.6850694441236556E-2</v>
      </c>
      <c r="H7" s="128">
        <v>45981.322337962964</v>
      </c>
      <c r="I7" s="109" t="str">
        <f>IFERROR(VLOOKUP(D7,DB!A:F,6,0),"")</f>
        <v>SCECO</v>
      </c>
      <c r="J7" s="109" t="str">
        <f>IFERROR(VLOOKUP(D7,DB!A:G,7,0),"")</f>
        <v>Dead</v>
      </c>
      <c r="K7" s="109" t="s">
        <v>39133</v>
      </c>
      <c r="L7" s="109" t="str">
        <f>IFERROR(VLOOKUP(D7,DB!A:I,9,0),"")</f>
        <v>Latis</v>
      </c>
    </row>
    <row r="8" spans="1:13">
      <c r="A8" s="109"/>
      <c r="B8" s="109" t="str">
        <f>IFERROR(VLOOKUP(D8,DB!A:K,11,0),"")</f>
        <v/>
      </c>
      <c r="C8" s="109"/>
      <c r="D8"/>
      <c r="E8" s="109"/>
      <c r="F8" s="109"/>
      <c r="G8" s="111">
        <f ca="1">IFERROR(NOW()-F8,"")</f>
        <v>45981.355195601849</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45981.355195601849</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45981.355195601849</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45981.355195601849</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45981.355195601849</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45981.355195601849</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45981.355195601849</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45981.355195601849</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45981.355195601849</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45981.355195601849</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45981.355195601849</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45981.355195601849</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45981.355195601849</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45981.355195601849</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45981.355195601849</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45981.355195601849</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45981.355195601849</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45981.355195601849</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45981.355195601849</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45981.355195601849</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45981.355195601849</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45981.355195601849</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45981.355195601849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45981.355195601849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45981.355195601849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45981.355195601849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45981.355195601849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45981.355195601849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45981.355195601849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45981.355195601849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45981.355195601849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45981.355195601849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45981.355195601849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45981.355195601849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45981.355195601849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45981.355195601849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45981.355195601849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45981.355195601849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45981.355195601849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45981.355195601849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45981.355195601849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45981.355195601849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45981.355195601849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45981.355195601849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45981.355195601849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45981.355195601849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45981.355195601849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45981.355195601849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45981.355195601849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45981.355195601849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45981.355195601849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45981.355195601849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45981.355195601849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45981.355195601849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45981.355195601849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45981.355195601849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45981.355195601849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45981.355195601849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45981.355195601849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45981.355195601849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45981.355195601849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45981.355195601849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45981.355195601849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45981.355195601849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45981.355195601849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45981.355195601849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45981.355195601849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45981.355195601849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45981.355195601849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45981.355195601849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45981.355195601849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45981.355195601849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45981.355195601849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45981.355195601849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45981.355195601849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45981.355195601849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45981.355195601849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45981.355195601849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45981.355195601849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45981.355195601849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45981.355195601849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45981.355195601849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45981.355195601849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45981.355195601849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45981.355195601849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45981.355195601849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45981.355195601849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45981.355195601849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45981.355195601849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45981.355195601849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45981.355195601849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45981.355195601849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45981.355195601849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45981.355195601849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45981.355195601849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45981.355195601849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45981.355195601849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45981.355195601849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45981.355195601849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45981.355195601849</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45981.355195601849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45981.355195601849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45981.355195601849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45981.355195601849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45981.355195601849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45981.355195601849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45981.355195601849</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45981.355195601849</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45981.355195601849</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45981.355195601849</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45981.355195601849</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45981.355195601849</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45981.355195601849</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45981.355195601849</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45981.355195601849</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45981.355195601849</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45981.355195601849</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45981.355195601849</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45981.355195601849</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45981.355195601849</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45981.355195601849</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45981.355195601849</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45981.355195601849</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45981.355195601849</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45981.355195601849</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45981.355195601849</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45981.355195601849</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45981.355195601849</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39116</v>
      </c>
      <c r="B2" s="119" t="str">
        <f>IFERROR(VLOOKUP(D2,DB!A:K,11,0),"")</f>
        <v>R6</v>
      </c>
      <c r="C2" s="120">
        <v>1</v>
      </c>
      <c r="D2" s="119" t="s">
        <v>33716</v>
      </c>
      <c r="E2" s="109"/>
      <c r="F2" s="121"/>
      <c r="G2" s="104">
        <f t="shared" ref="G2:G16" ca="1" si="0">IFERROR(NOW()-F2,"-")</f>
        <v>45981.355195601849</v>
      </c>
      <c r="H2" s="121">
        <v>45981.300902777781</v>
      </c>
      <c r="I2" s="119" t="str">
        <f>IFERROR(VLOOKUP(D2,DB!A:F,6,0),"")</f>
        <v>SCECO</v>
      </c>
      <c r="J2" s="119" t="str">
        <f>IFERROR(VLOOKUP(D2,DB!A:G,7,0),"")</f>
        <v>Vandalized</v>
      </c>
      <c r="K2" s="122" t="s">
        <v>39134</v>
      </c>
      <c r="L2" s="123" t="str">
        <f>IFERROR(VLOOKUP(D2,DB!A:I,9,0),"")</f>
        <v>Latis</v>
      </c>
    </row>
    <row r="3" spans="1:16382" ht="31.5" customHeight="1">
      <c r="A3" s="118"/>
      <c r="B3" s="119" t="str">
        <f>IFERROR(VLOOKUP(D3,DB!A:K,11,0),"")</f>
        <v/>
      </c>
      <c r="C3" s="120"/>
      <c r="D3" s="119"/>
      <c r="E3" s="109"/>
      <c r="F3" s="121"/>
      <c r="G3" s="104">
        <f t="shared" ca="1" si="0"/>
        <v>45981.355195601849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45981.355195601849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45981.355195601849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45981.355195601849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45981.355195601849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45981.355195601849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45981.355195601849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45981.355195601849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45981.355195601849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45981.355195601849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45981.355195601849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45981.355195601849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45981.355195601849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45981.355195601849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ref="G17:G50" ca="1" si="1">IFERROR(NOW()-F17,"-")</f>
        <v>45981.355195601849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45981.355195601849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45981.355195601849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45981.355195601849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45981.355195601849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45981.355195601849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45981.355195601849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45981.355195601849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45981.355195601849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45981.355195601849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45981.355195601849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45981.355195601849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45981.355195601849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45981.355195601849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45981.355195601849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45981.355195601849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45981.355195601849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45981.355195601849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45981.355195601849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45981.355195601849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45981.355195601849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45981.355195601849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45981.355195601849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45981.355195601849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45981.355195601849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45981.355195601849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45981.355195601849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45981.355195601849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45981.355195601849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45981.355195601849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45981.355195601849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45981.355195601849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45981.355195601849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45981.355195601849</v>
      </c>
      <c r="H50" s="121"/>
      <c r="I50" s="119" t="str">
        <f>IFERROR(VLOOKUP(D50,DB!A:F,6,0),"")</f>
        <v/>
      </c>
      <c r="J50" s="119" t="str">
        <f>IFERROR(VLOOKUP(D50,DB!A:G,7,0),"")</f>
        <v/>
      </c>
      <c r="K50" s="122"/>
      <c r="L50" s="123"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2025-11-20T05:33:28Z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